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APP\PRIVACY\Compliance Checklists\ChecklistUpdateJune2016\"/>
    </mc:Choice>
  </mc:AlternateContent>
  <bookViews>
    <workbookView xWindow="0" yWindow="0" windowWidth="28800" windowHeight="12585" tabRatio="765" activeTab="1"/>
  </bookViews>
  <sheets>
    <sheet name="Introduction" sheetId="1" r:id="rId1"/>
    <sheet name="Checklist - ATIPPA" sheetId="2" r:id="rId2"/>
    <sheet name="Checklist - CSA Code" sheetId="3" r:id="rId3"/>
    <sheet name="Approval" sheetId="4" r:id="rId4"/>
    <sheet name="Scoring" sheetId="5" r:id="rId5"/>
    <sheet name="Warnings" sheetId="6" r:id="rId6"/>
    <sheet name="Notes" sheetId="7" r:id="rId7"/>
  </sheets>
  <definedNames>
    <definedName name="_xlnm.Print_Titles" localSheetId="1">'Checklist - ATIPPA'!$1:$1</definedName>
    <definedName name="Z_B4D96C8A_3B9A_4675_AC6B_3980997E2F97_.wvu.Cols" localSheetId="1" hidden="1">'Checklist - ATIPPA'!$D:$G</definedName>
    <definedName name="Z_B4D96C8A_3B9A_4675_AC6B_3980997E2F97_.wvu.Cols" localSheetId="2" hidden="1">'Checklist - CSA Code'!$D:$F</definedName>
    <definedName name="Z_B4D96C8A_3B9A_4675_AC6B_3980997E2F97_.wvu.PrintTitles" localSheetId="1" hidden="1">'Checklist - ATIPPA'!$1:$1</definedName>
    <definedName name="Z_B4D96C8A_3B9A_4675_AC6B_3980997E2F97_.wvu.Rows" localSheetId="4" hidden="1">Scoring!$7:$11</definedName>
    <definedName name="Z_FAA723AE_9154_498D_AA4B_326341D69847_.wvu.Cols" localSheetId="1" hidden="1">'Checklist - ATIPPA'!$D:$G</definedName>
    <definedName name="Z_FAA723AE_9154_498D_AA4B_326341D69847_.wvu.Cols" localSheetId="2" hidden="1">'Checklist - CSA Code'!$D:$F</definedName>
    <definedName name="Z_FAA723AE_9154_498D_AA4B_326341D69847_.wvu.PrintTitles" localSheetId="1" hidden="1">'Checklist - ATIPPA'!$1:$1</definedName>
    <definedName name="Z_FAA723AE_9154_498D_AA4B_326341D69847_.wvu.Rows" localSheetId="4" hidden="1">Scoring!$7:$11</definedName>
  </definedNames>
  <calcPr calcId="152511"/>
  <customWorkbookViews>
    <customWorkbookView name="Thorne, Rosemary - Personal View" guid="{B4D96C8A-3B9A-4675-AC6B-3980997E2F97}" mergeInterval="0" personalView="1" maximized="1" xWindow="-8" yWindow="-8" windowWidth="1936" windowHeight="1056" tabRatio="765" activeSheetId="1"/>
    <customWorkbookView name="Strickland, Verdun - Personal View" guid="{FAA723AE-9154-498D-AA4B-326341D69847}" mergeInterval="0" personalView="1" maximized="1" windowWidth="1916" windowHeight="855" tabRatio="765" activeSheetId="2"/>
  </customWorkbookViews>
</workbook>
</file>

<file path=xl/calcChain.xml><?xml version="1.0" encoding="utf-8"?>
<calcChain xmlns="http://schemas.openxmlformats.org/spreadsheetml/2006/main">
  <c r="E262" i="2" l="1"/>
  <c r="F262" i="2"/>
  <c r="G262" i="2"/>
  <c r="G260" i="2"/>
  <c r="F260" i="2"/>
  <c r="E260" i="2"/>
  <c r="G239" i="2"/>
  <c r="F239" i="2"/>
  <c r="E239" i="2"/>
  <c r="G237" i="2"/>
  <c r="F237" i="2"/>
  <c r="E237" i="2"/>
  <c r="G236" i="2"/>
  <c r="F236" i="2"/>
  <c r="E236" i="2"/>
  <c r="G235" i="2"/>
  <c r="F235" i="2"/>
  <c r="E235" i="2"/>
  <c r="G208" i="2"/>
  <c r="F208" i="2"/>
  <c r="E208" i="2"/>
  <c r="G205" i="2"/>
  <c r="F205" i="2"/>
  <c r="E205" i="2"/>
  <c r="G189" i="2" l="1"/>
  <c r="F189" i="2"/>
  <c r="E189" i="2"/>
  <c r="E396" i="2"/>
  <c r="F396" i="2"/>
  <c r="G396" i="2"/>
  <c r="E397" i="2"/>
  <c r="F397" i="2"/>
  <c r="G397" i="2"/>
  <c r="E398" i="2"/>
  <c r="F398" i="2"/>
  <c r="G398" i="2"/>
  <c r="F290" i="2"/>
  <c r="E290" i="2"/>
  <c r="G289" i="2"/>
  <c r="F289" i="2"/>
  <c r="E289" i="2"/>
  <c r="G288" i="2"/>
  <c r="F288" i="2"/>
  <c r="E288" i="2"/>
  <c r="G287" i="2"/>
  <c r="F287" i="2"/>
  <c r="E287" i="2"/>
  <c r="G286" i="2"/>
  <c r="F286" i="2"/>
  <c r="E286" i="2"/>
  <c r="G285" i="2"/>
  <c r="F285" i="2"/>
  <c r="E285" i="2"/>
  <c r="G284" i="2"/>
  <c r="F284" i="2"/>
  <c r="E284" i="2"/>
  <c r="G256" i="2"/>
  <c r="F256" i="2"/>
  <c r="E256" i="2"/>
  <c r="G255" i="2"/>
  <c r="F255" i="2"/>
  <c r="E255" i="2"/>
  <c r="G252" i="2"/>
  <c r="F252" i="2"/>
  <c r="E252" i="2"/>
  <c r="G250" i="2"/>
  <c r="F250" i="2"/>
  <c r="E250" i="2"/>
  <c r="G249" i="2"/>
  <c r="F249" i="2"/>
  <c r="E249" i="2"/>
  <c r="G231" i="2"/>
  <c r="F231" i="2"/>
  <c r="E231" i="2"/>
  <c r="G225" i="2"/>
  <c r="F225" i="2"/>
  <c r="E225" i="2"/>
  <c r="G223" i="2"/>
  <c r="F223" i="2"/>
  <c r="E223" i="2"/>
  <c r="G217" i="2"/>
  <c r="F217" i="2"/>
  <c r="E217" i="2"/>
  <c r="G214" i="2"/>
  <c r="F214" i="2"/>
  <c r="E214" i="2"/>
  <c r="G206" i="2"/>
  <c r="F206" i="2"/>
  <c r="E206" i="2"/>
  <c r="G200" i="2"/>
  <c r="F200" i="2"/>
  <c r="E200" i="2"/>
  <c r="G194" i="2"/>
  <c r="F194" i="2"/>
  <c r="E194" i="2"/>
  <c r="G192" i="2"/>
  <c r="F192" i="2"/>
  <c r="E192" i="2"/>
  <c r="E188" i="2"/>
  <c r="F188" i="2"/>
  <c r="G188" i="2"/>
  <c r="E163" i="2"/>
  <c r="F163" i="2"/>
  <c r="G163" i="2"/>
  <c r="E173" i="2"/>
  <c r="F173" i="2"/>
  <c r="G173" i="2"/>
  <c r="E169" i="2"/>
  <c r="F169" i="2"/>
  <c r="G169" i="2"/>
  <c r="E152" i="2"/>
  <c r="F152" i="2" s="1"/>
  <c r="G152" i="2"/>
  <c r="E176" i="2"/>
  <c r="F176" i="2"/>
  <c r="G176" i="2"/>
  <c r="E153" i="2"/>
  <c r="F153" i="2"/>
  <c r="G153" i="2"/>
  <c r="E154" i="2"/>
  <c r="F154" i="2" s="1"/>
  <c r="G154" i="2"/>
  <c r="E155" i="2"/>
  <c r="F155" i="2"/>
  <c r="G155" i="2"/>
  <c r="E157" i="2"/>
  <c r="F157" i="2" s="1"/>
  <c r="G157" i="2"/>
  <c r="E156" i="2"/>
  <c r="F156" i="2"/>
  <c r="G156" i="2"/>
  <c r="E160" i="2"/>
  <c r="F160" i="2"/>
  <c r="G160" i="2"/>
  <c r="E161" i="2"/>
  <c r="F161" i="2" s="1"/>
  <c r="G161" i="2"/>
  <c r="D15" i="2"/>
  <c r="C147" i="2" l="1"/>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F109" i="2" s="1"/>
  <c r="E110" i="2"/>
  <c r="E111" i="2"/>
  <c r="F111" i="2" s="1"/>
  <c r="E112" i="2"/>
  <c r="F112" i="2" s="1"/>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9" i="2"/>
  <c r="E178" i="2"/>
  <c r="E162" i="2"/>
  <c r="E158" i="2"/>
  <c r="E164" i="2"/>
  <c r="E165" i="2"/>
  <c r="E166" i="2"/>
  <c r="E167" i="2"/>
  <c r="E168" i="2"/>
  <c r="E170" i="2"/>
  <c r="E171" i="2"/>
  <c r="E172" i="2"/>
  <c r="E198" i="2"/>
  <c r="E174" i="2"/>
  <c r="E175" i="2"/>
  <c r="E177" i="2"/>
  <c r="E179" i="2"/>
  <c r="E180" i="2"/>
  <c r="E181" i="2"/>
  <c r="E182" i="2"/>
  <c r="E183" i="2"/>
  <c r="E184" i="2"/>
  <c r="E185" i="2"/>
  <c r="E186" i="2"/>
  <c r="E187" i="2"/>
  <c r="E190" i="2"/>
  <c r="E191" i="2"/>
  <c r="E193" i="2"/>
  <c r="E195" i="2"/>
  <c r="E196" i="2"/>
  <c r="E197" i="2"/>
  <c r="E199" i="2"/>
  <c r="E201" i="2"/>
  <c r="E202" i="2"/>
  <c r="E203" i="2"/>
  <c r="E207" i="2"/>
  <c r="E209" i="2"/>
  <c r="E210" i="2"/>
  <c r="E211" i="2"/>
  <c r="E212" i="2"/>
  <c r="E213" i="2"/>
  <c r="E215" i="2"/>
  <c r="E216" i="2"/>
  <c r="E218" i="2"/>
  <c r="E219" i="2"/>
  <c r="E222" i="2"/>
  <c r="E220" i="2"/>
  <c r="E221" i="2"/>
  <c r="E224" i="2"/>
  <c r="E226" i="2"/>
  <c r="E227" i="2"/>
  <c r="E228" i="2"/>
  <c r="E229" i="2"/>
  <c r="E230" i="2"/>
  <c r="E232" i="2"/>
  <c r="E204" i="2"/>
  <c r="E233" i="2"/>
  <c r="E234" i="2"/>
  <c r="E238" i="2"/>
  <c r="E240" i="2"/>
  <c r="E241" i="2"/>
  <c r="E242" i="2"/>
  <c r="E243" i="2"/>
  <c r="E244" i="2"/>
  <c r="E245" i="2"/>
  <c r="E246" i="2"/>
  <c r="E247" i="2"/>
  <c r="E248" i="2"/>
  <c r="E251" i="2"/>
  <c r="E253" i="2"/>
  <c r="E254" i="2"/>
  <c r="E257" i="2"/>
  <c r="E258" i="2"/>
  <c r="E259" i="2"/>
  <c r="E261" i="2"/>
  <c r="E263" i="2"/>
  <c r="E264" i="2"/>
  <c r="E265" i="2"/>
  <c r="E266" i="2"/>
  <c r="E267" i="2"/>
  <c r="E268" i="2"/>
  <c r="E269" i="2"/>
  <c r="E270" i="2"/>
  <c r="E271" i="2"/>
  <c r="E272" i="2"/>
  <c r="E273" i="2"/>
  <c r="E274" i="2"/>
  <c r="E275" i="2"/>
  <c r="E276" i="2"/>
  <c r="E277" i="2"/>
  <c r="E278" i="2"/>
  <c r="E279" i="2"/>
  <c r="E280" i="2"/>
  <c r="E281" i="2"/>
  <c r="E282" i="2"/>
  <c r="E283"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9" i="2"/>
  <c r="E400" i="2"/>
  <c r="E401" i="2"/>
  <c r="E402" i="2"/>
  <c r="E18" i="2"/>
  <c r="E19" i="2"/>
  <c r="E20"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10"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9" i="2"/>
  <c r="F178" i="2"/>
  <c r="F162" i="2"/>
  <c r="F158" i="2"/>
  <c r="F164" i="2"/>
  <c r="F165" i="2"/>
  <c r="F166" i="2"/>
  <c r="F167" i="2"/>
  <c r="F168" i="2"/>
  <c r="F170" i="2"/>
  <c r="F171" i="2"/>
  <c r="F172" i="2"/>
  <c r="F198" i="2"/>
  <c r="F174" i="2"/>
  <c r="F175" i="2"/>
  <c r="F177" i="2"/>
  <c r="F179" i="2"/>
  <c r="F180" i="2"/>
  <c r="F181" i="2"/>
  <c r="F182" i="2"/>
  <c r="F183" i="2"/>
  <c r="F184" i="2"/>
  <c r="F185" i="2"/>
  <c r="F186" i="2"/>
  <c r="F187" i="2"/>
  <c r="F190" i="2"/>
  <c r="F191" i="2"/>
  <c r="F193" i="2"/>
  <c r="F195" i="2"/>
  <c r="F196" i="2"/>
  <c r="F197" i="2"/>
  <c r="F199" i="2"/>
  <c r="F201" i="2"/>
  <c r="F202" i="2"/>
  <c r="F203" i="2"/>
  <c r="F207" i="2"/>
  <c r="F209" i="2"/>
  <c r="F210" i="2"/>
  <c r="F211" i="2"/>
  <c r="F212" i="2"/>
  <c r="F213" i="2"/>
  <c r="F215" i="2"/>
  <c r="F216" i="2"/>
  <c r="F218" i="2"/>
  <c r="F219" i="2"/>
  <c r="F222" i="2"/>
  <c r="F220" i="2"/>
  <c r="F221" i="2"/>
  <c r="F224" i="2"/>
  <c r="F226" i="2"/>
  <c r="F227" i="2"/>
  <c r="F228" i="2"/>
  <c r="F229" i="2"/>
  <c r="F230" i="2"/>
  <c r="F232" i="2"/>
  <c r="F204" i="2"/>
  <c r="F233" i="2"/>
  <c r="F234" i="2"/>
  <c r="F238" i="2"/>
  <c r="F240" i="2"/>
  <c r="F241" i="2"/>
  <c r="F242" i="2"/>
  <c r="F243" i="2"/>
  <c r="F244" i="2"/>
  <c r="F245" i="2"/>
  <c r="F246" i="2"/>
  <c r="F247" i="2"/>
  <c r="F248" i="2"/>
  <c r="F251" i="2"/>
  <c r="F253" i="2"/>
  <c r="F254" i="2"/>
  <c r="F257" i="2"/>
  <c r="F258" i="2"/>
  <c r="F259" i="2"/>
  <c r="F261" i="2"/>
  <c r="F263" i="2"/>
  <c r="F264" i="2"/>
  <c r="F265" i="2"/>
  <c r="F266" i="2"/>
  <c r="F267" i="2"/>
  <c r="F268" i="2"/>
  <c r="F269" i="2"/>
  <c r="F270" i="2"/>
  <c r="F271" i="2"/>
  <c r="F272" i="2"/>
  <c r="F273" i="2"/>
  <c r="F274" i="2"/>
  <c r="F275" i="2"/>
  <c r="F276" i="2"/>
  <c r="F277" i="2"/>
  <c r="F278" i="2"/>
  <c r="F279" i="2"/>
  <c r="F280" i="2"/>
  <c r="F281" i="2"/>
  <c r="F282" i="2"/>
  <c r="F283"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9" i="2"/>
  <c r="F400" i="2"/>
  <c r="F401" i="2"/>
  <c r="F402" i="2"/>
  <c r="F15" i="2"/>
  <c r="D17" i="2"/>
  <c r="E17" i="2" s="1"/>
  <c r="D16" i="2"/>
  <c r="E15" i="2"/>
  <c r="A6" i="6"/>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9" i="2"/>
  <c r="G178" i="2"/>
  <c r="G162" i="2"/>
  <c r="G158" i="2"/>
  <c r="G164" i="2"/>
  <c r="G165" i="2"/>
  <c r="G166" i="2"/>
  <c r="G167" i="2"/>
  <c r="G168" i="2"/>
  <c r="G170" i="2"/>
  <c r="G171" i="2"/>
  <c r="G172" i="2"/>
  <c r="G198" i="2"/>
  <c r="G174" i="2"/>
  <c r="G175" i="2"/>
  <c r="G177" i="2"/>
  <c r="G179" i="2"/>
  <c r="G180" i="2"/>
  <c r="G181" i="2"/>
  <c r="G182" i="2"/>
  <c r="G183" i="2"/>
  <c r="G184" i="2"/>
  <c r="G185" i="2"/>
  <c r="G186" i="2"/>
  <c r="G187" i="2"/>
  <c r="G190" i="2"/>
  <c r="G191" i="2"/>
  <c r="G193" i="2"/>
  <c r="G195" i="2"/>
  <c r="G196" i="2"/>
  <c r="G197" i="2"/>
  <c r="G199" i="2"/>
  <c r="G201" i="2"/>
  <c r="G202" i="2"/>
  <c r="G203" i="2"/>
  <c r="G207" i="2"/>
  <c r="G209" i="2"/>
  <c r="G210" i="2"/>
  <c r="G211" i="2"/>
  <c r="G212" i="2"/>
  <c r="G213" i="2"/>
  <c r="G215" i="2"/>
  <c r="G216" i="2"/>
  <c r="G218" i="2"/>
  <c r="G219" i="2"/>
  <c r="G222" i="2"/>
  <c r="G220" i="2"/>
  <c r="G221" i="2"/>
  <c r="G224" i="2"/>
  <c r="G226" i="2"/>
  <c r="G227" i="2"/>
  <c r="G228" i="2"/>
  <c r="G229" i="2"/>
  <c r="G230" i="2"/>
  <c r="G232" i="2"/>
  <c r="G204" i="2"/>
  <c r="G233" i="2"/>
  <c r="G234" i="2"/>
  <c r="G238" i="2"/>
  <c r="G240" i="2"/>
  <c r="G241" i="2"/>
  <c r="G242" i="2"/>
  <c r="G243" i="2"/>
  <c r="G244" i="2"/>
  <c r="G245" i="2"/>
  <c r="G246" i="2"/>
  <c r="G247" i="2"/>
  <c r="G248" i="2"/>
  <c r="G251" i="2"/>
  <c r="G253" i="2"/>
  <c r="G254" i="2"/>
  <c r="G257" i="2"/>
  <c r="G258" i="2"/>
  <c r="G259" i="2"/>
  <c r="G261" i="2"/>
  <c r="G263" i="2"/>
  <c r="G264" i="2"/>
  <c r="G265" i="2"/>
  <c r="G266" i="2"/>
  <c r="G267" i="2"/>
  <c r="G268" i="2"/>
  <c r="G269" i="2"/>
  <c r="G270" i="2"/>
  <c r="G272" i="2"/>
  <c r="G273" i="2"/>
  <c r="G274" i="2"/>
  <c r="G275" i="2"/>
  <c r="G276" i="2"/>
  <c r="G277" i="2"/>
  <c r="G279" i="2"/>
  <c r="G280" i="2"/>
  <c r="G281" i="2"/>
  <c r="G282"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9" i="2"/>
  <c r="G400" i="2"/>
  <c r="G401" i="2"/>
  <c r="G402" i="2"/>
  <c r="G15" i="2"/>
  <c r="F7" i="3"/>
  <c r="F8" i="3"/>
  <c r="F12" i="3"/>
  <c r="F13" i="3"/>
  <c r="F14" i="3"/>
  <c r="F15" i="3"/>
  <c r="F19" i="3"/>
  <c r="F20" i="3"/>
  <c r="F24" i="3"/>
  <c r="F25" i="3"/>
  <c r="F26" i="3"/>
  <c r="F27" i="3"/>
  <c r="F31" i="3"/>
  <c r="F32" i="3"/>
  <c r="F33" i="3"/>
  <c r="F34" i="3"/>
  <c r="F38" i="3"/>
  <c r="F39" i="3"/>
  <c r="F40" i="3"/>
  <c r="F44" i="3"/>
  <c r="F45" i="3"/>
  <c r="F46" i="3"/>
  <c r="F48" i="3"/>
  <c r="F49" i="3"/>
  <c r="F50" i="3"/>
  <c r="F54" i="3"/>
  <c r="F55" i="3"/>
  <c r="F59" i="3"/>
  <c r="F60" i="3"/>
  <c r="F61" i="3"/>
  <c r="F62" i="3"/>
  <c r="F63" i="3"/>
  <c r="F64" i="3"/>
  <c r="F68" i="3"/>
  <c r="F69" i="3"/>
  <c r="F70" i="3"/>
  <c r="F71" i="3"/>
  <c r="F75" i="3"/>
  <c r="F76" i="3"/>
  <c r="F77" i="3"/>
  <c r="F6" i="3"/>
  <c r="C7" i="6"/>
  <c r="E7" i="3"/>
  <c r="E8" i="3"/>
  <c r="E12" i="3"/>
  <c r="E13" i="3"/>
  <c r="E14" i="3"/>
  <c r="E15" i="3"/>
  <c r="E19" i="3"/>
  <c r="E20" i="3"/>
  <c r="E24" i="3"/>
  <c r="E25" i="3"/>
  <c r="E26" i="3"/>
  <c r="E27" i="3"/>
  <c r="E31" i="3"/>
  <c r="E32" i="3"/>
  <c r="E33" i="3"/>
  <c r="E34" i="3"/>
  <c r="E38" i="3"/>
  <c r="E39" i="3"/>
  <c r="E40" i="3"/>
  <c r="E44" i="3"/>
  <c r="E45" i="3"/>
  <c r="E46" i="3"/>
  <c r="E48" i="3"/>
  <c r="E49" i="3"/>
  <c r="E50" i="3"/>
  <c r="E54" i="3"/>
  <c r="E55" i="3"/>
  <c r="E59" i="3"/>
  <c r="E60" i="3"/>
  <c r="E61" i="3"/>
  <c r="E62" i="3"/>
  <c r="E63" i="3"/>
  <c r="E64" i="3"/>
  <c r="E68" i="3"/>
  <c r="E69" i="3"/>
  <c r="E70" i="3"/>
  <c r="E71" i="3"/>
  <c r="E75" i="3"/>
  <c r="E76" i="3"/>
  <c r="E77" i="3"/>
  <c r="E6" i="3"/>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C16" i="6"/>
  <c r="E16" i="2" l="1"/>
  <c r="B7" i="5"/>
  <c r="B11" i="5"/>
  <c r="B3" i="6"/>
  <c r="B5" i="5"/>
  <c r="B6" i="5"/>
  <c r="B8" i="5"/>
  <c r="B10" i="5" l="1"/>
  <c r="C3" i="6"/>
  <c r="B15" i="6"/>
  <c r="C15" i="6" s="1"/>
  <c r="B17" i="6"/>
  <c r="C17" i="6" s="1"/>
  <c r="B14" i="6"/>
  <c r="C14" i="6" s="1"/>
  <c r="B6" i="6"/>
  <c r="B5" i="6"/>
  <c r="B12" i="6"/>
  <c r="C12" i="6" s="1"/>
  <c r="A2" i="5"/>
  <c r="B11" i="6"/>
  <c r="C11" i="6" s="1"/>
  <c r="B13" i="6"/>
  <c r="C13" i="6" s="1"/>
  <c r="B7" i="6"/>
  <c r="B10" i="6"/>
  <c r="C10" i="6" s="1"/>
  <c r="B18" i="6"/>
  <c r="C18" i="6" s="1"/>
  <c r="B9" i="6"/>
  <c r="C9" i="6" s="1"/>
  <c r="B19" i="6"/>
  <c r="C19" i="6" s="1"/>
  <c r="B16" i="6"/>
  <c r="B4" i="5" l="1"/>
  <c r="B8" i="6" s="1"/>
  <c r="C8" i="6" s="1"/>
  <c r="C5" i="6"/>
  <c r="B4" i="6" l="1"/>
  <c r="C4" i="6" s="1"/>
  <c r="A153" i="2"/>
  <c r="A154" i="2"/>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7" i="2" l="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05" i="2"/>
  <c r="A241" i="2" l="1"/>
  <c r="A242" i="2" s="1"/>
  <c r="A243" i="2" s="1"/>
  <c r="A244" i="2" s="1"/>
  <c r="A245" i="2" s="1"/>
  <c r="A246" i="2" s="1"/>
  <c r="A251" i="2" s="1"/>
  <c r="A252" i="2" s="1"/>
  <c r="A253" i="2" s="1"/>
  <c r="A254" i="2" s="1"/>
  <c r="A255" i="2" s="1"/>
  <c r="A256" i="2" s="1"/>
  <c r="A235" i="2"/>
  <c r="A236" i="2" s="1"/>
  <c r="A262" i="2" l="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alcChain>
</file>

<file path=xl/comments1.xml><?xml version="1.0" encoding="utf-8"?>
<comments xmlns="http://schemas.openxmlformats.org/spreadsheetml/2006/main">
  <authors>
    <author>Excela Associates</author>
    <author>Excela</author>
    <author>ewright</author>
    <author>Strickland, Verdun</author>
  </authors>
  <commentList>
    <comment ref="C15" authorId="0" shapeId="0">
      <text>
        <r>
          <rPr>
            <sz val="8"/>
            <color indexed="81"/>
            <rFont val="Tahoma"/>
            <family val="2"/>
          </rPr>
          <t>This refers to the purchase of commercial software applications or hardware, where there will be very little customization of the application or hardware. Any customization that is to occur will not involve data processing functions affecting personal information.  For example changes to the look and feel of an application could be made without changing the underlying functions. 
Projects that do not involve significant customization may prove more difficult if privacy issues arise, since there is less flexibility to address those issues.  Needless to say, any such difficulties must be balanced against other advantages associated with commercial off-the-shelf hardware and software.</t>
        </r>
        <r>
          <rPr>
            <sz val="8"/>
            <color indexed="81"/>
            <rFont val="Tahoma"/>
            <family val="2"/>
          </rPr>
          <t xml:space="preserve">
</t>
        </r>
      </text>
    </comment>
    <comment ref="C16" authorId="0" shapeId="0">
      <text>
        <r>
          <rPr>
            <sz val="8"/>
            <color indexed="81"/>
            <rFont val="Tahoma"/>
            <family val="2"/>
          </rPr>
          <t>See note above.  Significant customization refers to customization that would change data processing, data storage, or related core functions affecting personal information.</t>
        </r>
      </text>
    </comment>
    <comment ref="C18" authorId="0" shapeId="0">
      <text>
        <r>
          <rPr>
            <sz val="8"/>
            <color indexed="81"/>
            <rFont val="Tahoma"/>
            <family val="2"/>
          </rPr>
          <t xml:space="preserve">What constitutes modification or upgrading, versus new development, must be decided on a case-by-case basis.  Typically, a modification or upgrade would not involve the replacement of core processing functions, although it might involve additions or changes to those functions or other features.  
Projects involving modification or upgrades often offer less flexibility than new development for the management of any related privacy issues, since existing application features are subject to less change.  This is especially the case if existing features are responsible for the related privacy issues.
</t>
        </r>
      </text>
    </comment>
    <comment ref="C19" authorId="0" shapeId="0">
      <text>
        <r>
          <rPr>
            <sz val="8"/>
            <color indexed="81"/>
            <rFont val="Tahoma"/>
            <family val="2"/>
          </rPr>
          <t xml:space="preserve">This refers to the acquisition of information technology services from an external vendor, usually by contract.  This category includes "utility computing", in which software applications and related hardware are owned and delivered by an external vendor on a pay per use basis.
</t>
        </r>
      </text>
    </comment>
    <comment ref="C20" authorId="0" shapeId="0">
      <text>
        <r>
          <rPr>
            <sz val="8"/>
            <color indexed="81"/>
            <rFont val="Tahoma"/>
            <family val="2"/>
          </rPr>
          <t>This refers to the acquisition of non-IT services from an external vendor on a contractual basis.</t>
        </r>
      </text>
    </comment>
    <comment ref="C21" authorId="1" shapeId="0">
      <text>
        <r>
          <rPr>
            <sz val="8"/>
            <color indexed="81"/>
            <rFont val="Tahoma"/>
            <family val="2"/>
          </rPr>
          <t>In addition to assessing projects in the planning stage, this tool can be used to assess existing data stores, applications or programs.  However, it is important to note that this checklist does not provide a complete privacy audit.</t>
        </r>
      </text>
    </comment>
    <comment ref="C25" authorId="2" shapeId="0">
      <text>
        <r>
          <rPr>
            <sz val="8"/>
            <color indexed="81"/>
            <rFont val="Tahoma"/>
            <family val="2"/>
          </rPr>
          <t xml:space="preserve">This question refers to overall accountability and reason for the project.  Authority to proceed may have come, for example, from the Board of Regents, Senate, a Vice-President, Dean, etc.
</t>
        </r>
      </text>
    </comment>
    <comment ref="C30" authorId="1" shapeId="0">
      <text>
        <r>
          <rPr>
            <sz val="8"/>
            <color indexed="81"/>
            <rFont val="Tahoma"/>
            <family val="2"/>
          </rPr>
          <t xml:space="preserve">COLLECTION refers to the initial acquisition of personal information, or to the transfer of previously collected information to the University from another public body under ATIPPA, any organization not subject to ATIPPA,  or any individual who is not an employee of the University for the purposes of the transfer.  For example, requesting personal information from a student for the first time is collection.  So is receiving that information from a department of the Government of Newfoundland and Labrador, or from another university.
</t>
        </r>
      </text>
    </comment>
    <comment ref="C49" authorId="1" shapeId="0">
      <text>
        <r>
          <rPr>
            <sz val="8"/>
            <color indexed="81"/>
            <rFont val="Tahoma"/>
            <charset val="1"/>
          </rPr>
          <t xml:space="preserve">
An identifying number includes a student number, employee number, and MCP number</t>
        </r>
      </text>
    </comment>
    <comment ref="C58" authorId="1" shapeId="0">
      <text>
        <r>
          <rPr>
            <sz val="8"/>
            <color indexed="81"/>
            <rFont val="Tahoma"/>
            <family val="2"/>
          </rPr>
          <t>Includes any academic information about a student, employee, alumnus, etc.</t>
        </r>
      </text>
    </comment>
    <comment ref="C69" authorId="1" shapeId="0">
      <text>
        <r>
          <rPr>
            <sz val="8"/>
            <color indexed="81"/>
            <rFont val="Tahoma"/>
            <family val="2"/>
          </rPr>
          <t>USE refers to the application, manipulation, management or other utilization of previously collected personal information.  Use occurs within a given public body.  It does not include any action that receives personal information from, or discloses personal information to, another organization that is not part of the same public body or any individual who is not an employee of the University for the purposes of the transfer.  In the case of Memorial University, any transfer of personal information  between business units of the University will normally be considered a use of that information, since the University is a single public body under ATIPPA.  However, transfer of personal information to or from any organization that is not part of the University will normally constitute either collection or disclosure.</t>
        </r>
      </text>
    </comment>
    <comment ref="C88" authorId="1" shapeId="0">
      <text>
        <r>
          <rPr>
            <sz val="8"/>
            <color indexed="81"/>
            <rFont val="Tahoma"/>
            <charset val="1"/>
          </rPr>
          <t xml:space="preserve">
An identifying number includes a student number, employee number, and MCP number</t>
        </r>
      </text>
    </comment>
    <comment ref="C97" authorId="1" shapeId="0">
      <text>
        <r>
          <rPr>
            <sz val="8"/>
            <color indexed="81"/>
            <rFont val="Tahoma"/>
            <family val="2"/>
          </rPr>
          <t>Includes any academic information about a student, employee, alumnus, etc.</t>
        </r>
      </text>
    </comment>
    <comment ref="C108" authorId="1" shapeId="0">
      <text>
        <r>
          <rPr>
            <sz val="8"/>
            <color indexed="81"/>
            <rFont val="Tahoma"/>
            <family val="2"/>
          </rPr>
          <t xml:space="preserve">DISCLOSURE is the transfer of personal information from the University to any other organization or any individual who is not an employee of the University for the purposes of the transfer.  That organization will either be another public body under ATIPPA, or an organization that is not subject to ATIPPA.  The transfer of personal information from one business unit within the university to another will not normally constitute a disclosure for ATIPPA purposes, since the University is a single public body.  Such transfers will normally be uses (see previous question) rather than disclosures, for ATIPPA purposes.
</t>
        </r>
      </text>
    </comment>
    <comment ref="C127" authorId="1" shapeId="0">
      <text>
        <r>
          <rPr>
            <sz val="8"/>
            <color indexed="81"/>
            <rFont val="Tahoma"/>
            <charset val="1"/>
          </rPr>
          <t xml:space="preserve">
An identifying number includes a student number, employee number, and MCP number</t>
        </r>
      </text>
    </comment>
    <comment ref="C136" authorId="1" shapeId="0">
      <text>
        <r>
          <rPr>
            <sz val="8"/>
            <color indexed="81"/>
            <rFont val="Tahoma"/>
            <family val="2"/>
          </rPr>
          <t>Includes any academic information about a student, employee, alumnus, etc.</t>
        </r>
      </text>
    </comment>
    <comment ref="C265" authorId="1" shapeId="0">
      <text>
        <r>
          <rPr>
            <sz val="8"/>
            <color indexed="81"/>
            <rFont val="Tahoma"/>
            <family val="2"/>
          </rPr>
          <t>Information sharing agreements are used to specify the terms and conditions associated with the transfer of personal information (or other sensitive information) between organizations, projects, individuals, or any combination thereof, to ensure that the privacy and confidentiality of the affected information is protected by all parties to the agreement.  Information sharing agreements are particularly important for transfers involving personal information about identifiable individuals.  For assistance in creating an information sharing agreement, contact the IAP Office.</t>
        </r>
      </text>
    </comment>
    <comment ref="C272" authorId="1" shapeId="0">
      <text>
        <r>
          <rPr>
            <sz val="8"/>
            <color indexed="81"/>
            <rFont val="Tahoma"/>
            <family val="2"/>
          </rPr>
          <t>This question is intended to provide an overall indication of the scale of the project.  Projects involving larger investments often involve larger volumes of information, including personal information when it is involved.  In addition, larger projects are more likely to be known to the public and to undergo management or regulatory scrutiny.</t>
        </r>
      </text>
    </comment>
    <comment ref="C279" authorId="1" shapeId="0">
      <text>
        <r>
          <rPr>
            <sz val="8"/>
            <color indexed="81"/>
            <rFont val="Tahoma"/>
            <family val="2"/>
          </rPr>
          <t>Projects involving the outsourcing of management functions related to personal information (such as database management, data collection, analysis, data entry and revision, records keeping, and other such functions) to individuals or organizations other than the University create additional privacy risks.  If outsourcers are located outside the province or, even more important, outside Canada, these risks increase substantially.  Any outsourcing to the private sector, or to public sector organizations outside Newfoundland and Labrador, makes the application of ATIPPA rules more challenging, but does not in any way reduce the University's responsibilities to affected individuals under those rules.</t>
        </r>
      </text>
    </comment>
    <comment ref="C284" authorId="3" shapeId="0">
      <text>
        <r>
          <rPr>
            <sz val="9"/>
            <color indexed="81"/>
            <rFont val="Tahoma"/>
            <family val="2"/>
          </rPr>
          <t xml:space="preserve">The Privacy Schedule is located under the FOR EMPLOYEES section of www.mun.ca/iap website (http://mun.ca/iap/resources/)
</t>
        </r>
      </text>
    </comment>
    <comment ref="C291" authorId="1" shapeId="0">
      <text>
        <r>
          <rPr>
            <sz val="8"/>
            <color indexed="81"/>
            <rFont val="Tahoma"/>
            <family val="2"/>
          </rPr>
          <t>Consult the office of the IAP Office for assistance in planning or conducting a privacy impact assessment.</t>
        </r>
      </text>
    </comment>
    <comment ref="C298" authorId="1" shapeId="0">
      <text>
        <r>
          <rPr>
            <sz val="8"/>
            <color indexed="81"/>
            <rFont val="Tahoma"/>
            <family val="2"/>
          </rPr>
          <t xml:space="preserve">
Public bodies should not collect, use or disclose personal information without authority. The collection may be authorized expressly by a piece of legislation or the collection may be necessary for a university-sanctioned operating program or activity, i.e., a program that is approved through proper channels. Authority to use or disclose personal information could come directly from the individual, e.g., by signing a consent to the use or disclosure.</t>
        </r>
      </text>
    </comment>
    <comment ref="C304" authorId="1" shapeId="0">
      <text>
        <r>
          <rPr>
            <sz val="8"/>
            <color indexed="81"/>
            <rFont val="Tahoma"/>
            <family val="2"/>
          </rPr>
          <t xml:space="preserve">
A compilation of personal information from multiple sources is a collection for ATIPP purposes, unless all sources are within the public body doing the compliation and all personal information being compiled is necessary for an operating program of that public body.</t>
        </r>
      </text>
    </comment>
    <comment ref="C306" authorId="1" shapeId="0">
      <text>
        <r>
          <rPr>
            <sz val="8"/>
            <color indexed="81"/>
            <rFont val="Tahoma"/>
            <family val="2"/>
          </rPr>
          <t xml:space="preserve">
Collection from a third party refers to situations in which a third party provides personal information about someone else in response to a request for that specific information. In such cases there is a risk that the subject may not have agreed to the release of the information.</t>
        </r>
      </text>
    </comment>
    <comment ref="C307" authorId="1" shapeId="0">
      <text>
        <r>
          <rPr>
            <sz val="8"/>
            <color indexed="81"/>
            <rFont val="Tahoma"/>
            <family val="2"/>
          </rPr>
          <t xml:space="preserve">
Collection via secondary sources refers to circumstances in which the personal information has been made routinely available by someone, usually by publication, such as through the publication of a telephone directory.  In such cases the subject will often (but not always) have agreed to the publication.</t>
        </r>
      </text>
    </comment>
    <comment ref="C308" authorId="1" shapeId="0">
      <text>
        <r>
          <rPr>
            <sz val="8"/>
            <color indexed="81"/>
            <rFont val="Tahoma"/>
            <family val="2"/>
          </rPr>
          <t xml:space="preserve">
Data matching refers to the creation of a new record of personal information by matching identifiers or other unique combinations of personal characteristics from multiple sources, which may be third parties or secondary sources.  The creation of composite records of personal information from sources within the same public body may constitute data matching if the personal information was not originally collected for the same purpose as the composite record.</t>
        </r>
      </text>
    </comment>
    <comment ref="C345" authorId="2" shapeId="0">
      <text>
        <r>
          <rPr>
            <sz val="9"/>
            <color indexed="81"/>
            <rFont val="Tahoma"/>
            <family val="2"/>
          </rPr>
          <t>Describe the administrative, technical, and physical measures that will protect the personal information.</t>
        </r>
      </text>
    </comment>
    <comment ref="C369" authorId="1" shapeId="0">
      <text>
        <r>
          <rPr>
            <sz val="8"/>
            <color indexed="81"/>
            <rFont val="Tahoma"/>
            <family val="2"/>
          </rPr>
          <t>The interpretation of disclosure purposes under the ATIPP Act can be difficult.  Their application can be affected by provincial legislation other than ATIPPA and by other factors. If you are not sure whether a particular disclosure purpose applies, please consult the IAP Office for assistance.  Those purposes marked with double asterisks (**) should not be checked unless an ATIPP expert has confirmed that they apply.</t>
        </r>
      </text>
    </comment>
  </commentList>
</comments>
</file>

<file path=xl/comments2.xml><?xml version="1.0" encoding="utf-8"?>
<comments xmlns="http://schemas.openxmlformats.org/spreadsheetml/2006/main">
  <authors>
    <author>Alec Campbell</author>
  </authors>
  <commentList>
    <comment ref="C1" authorId="0" shapeId="0">
      <text>
        <r>
          <rPr>
            <sz val="8"/>
            <color indexed="81"/>
            <rFont val="Tahoma"/>
          </rPr>
          <t xml:space="preserve">This questionnaire should be completed when the project may involve legislation other than the ATIPP Act, such as the federal Personal Information Protection and Electronic Documents Act (PIPEDA).  It is based on the 10 principles of the CSA Model Privacy Code.
</t>
        </r>
      </text>
    </comment>
  </commentList>
</comments>
</file>

<file path=xl/comments3.xml><?xml version="1.0" encoding="utf-8"?>
<comments xmlns="http://schemas.openxmlformats.org/spreadsheetml/2006/main">
  <authors>
    <author>Excela Associates</author>
  </authors>
  <commentList>
    <comment ref="A3" authorId="0" shapeId="0">
      <text>
        <r>
          <rPr>
            <sz val="8"/>
            <color indexed="81"/>
            <rFont val="Tahoma"/>
          </rPr>
          <t>Enter a tracking or file number here.</t>
        </r>
      </text>
    </comment>
    <comment ref="A7" authorId="0" shapeId="0">
      <text>
        <r>
          <rPr>
            <sz val="8"/>
            <color indexed="81"/>
            <rFont val="Tahoma"/>
          </rPr>
          <t>If the checklist is being completed in the Office of the Chief Information Officer, this should be the senior privacy analyst in the Information Management branch.  If the checklist is being completed in another department or agency, this should be the manager at the director level or above who is responsible for the project.</t>
        </r>
      </text>
    </comment>
  </commentList>
</comments>
</file>

<file path=xl/comments4.xml><?xml version="1.0" encoding="utf-8"?>
<comments xmlns="http://schemas.openxmlformats.org/spreadsheetml/2006/main">
  <authors>
    <author>Excela Associates</author>
  </authors>
  <commentList>
    <comment ref="A4" authorId="0" shapeId="0">
      <text>
        <r>
          <rPr>
            <b/>
            <sz val="8"/>
            <color indexed="81"/>
            <rFont val="Tahoma"/>
          </rPr>
          <t>Excela Associates:</t>
        </r>
        <r>
          <rPr>
            <sz val="8"/>
            <color indexed="81"/>
            <rFont val="Tahoma"/>
          </rPr>
          <t xml:space="preserve">
This is the sum of all negative and positive scores, converted to a percentage.  It shows the position of this project on a risk spectrum from 0 (maximum risk) to 100 (minimum risk).  The higher the score the better.</t>
        </r>
      </text>
    </comment>
    <comment ref="A5" authorId="0" shapeId="0">
      <text>
        <r>
          <rPr>
            <b/>
            <sz val="8"/>
            <color indexed="81"/>
            <rFont val="Tahoma"/>
          </rPr>
          <t>Excela Associates:</t>
        </r>
        <r>
          <rPr>
            <sz val="8"/>
            <color indexed="81"/>
            <rFont val="Tahoma"/>
          </rPr>
          <t xml:space="preserve">
This is the count of all checked multiple-choice items with scores less than zero, i.e., those items that are privacy risks.</t>
        </r>
      </text>
    </comment>
    <comment ref="A7" authorId="0" shapeId="0">
      <text>
        <r>
          <rPr>
            <b/>
            <sz val="8"/>
            <color indexed="81"/>
            <rFont val="Tahoma"/>
          </rPr>
          <t>Excela Associates:</t>
        </r>
        <r>
          <rPr>
            <sz val="8"/>
            <color indexed="81"/>
            <rFont val="Tahoma"/>
          </rPr>
          <t xml:space="preserve">
This is the sum of all positive weights assigned.  It is the best possible score for the checklist.</t>
        </r>
      </text>
    </comment>
    <comment ref="A8" authorId="0" shapeId="0">
      <text>
        <r>
          <rPr>
            <b/>
            <sz val="8"/>
            <color indexed="81"/>
            <rFont val="Tahoma"/>
          </rPr>
          <t xml:space="preserve">Excela Associates:
</t>
        </r>
        <r>
          <rPr>
            <sz val="8"/>
            <color indexed="81"/>
            <rFont val="Tahoma"/>
            <family val="2"/>
          </rPr>
          <t>This is the sum of all negative weights assigned.  It represents the worst possible score on the checklist.</t>
        </r>
      </text>
    </comment>
  </commentList>
</comments>
</file>

<file path=xl/comments5.xml><?xml version="1.0" encoding="utf-8"?>
<comments xmlns="http://schemas.openxmlformats.org/spreadsheetml/2006/main">
  <authors>
    <author>Excela Associates</author>
  </authors>
  <commentList>
    <comment ref="A7" authorId="0" shapeId="0">
      <text>
        <r>
          <rPr>
            <sz val="8"/>
            <color indexed="81"/>
            <rFont val="Tahoma"/>
          </rPr>
          <t xml:space="preserve">This is the absolute value of your score as a percentage of the range between the lowest possible score and the highest possible score.  It indicates the overall proportion of privacy risk that has been mitigated.
</t>
        </r>
      </text>
    </comment>
  </commentList>
</comments>
</file>

<file path=xl/sharedStrings.xml><?xml version="1.0" encoding="utf-8"?>
<sst xmlns="http://schemas.openxmlformats.org/spreadsheetml/2006/main" count="498" uniqueCount="398">
  <si>
    <t>Weight
(-) = risk
(+) = mitigation
blank/0 = neutral
1 = low
2 = moderate
3 = high</t>
  </si>
  <si>
    <t>Score
(-) = net privacy risk</t>
  </si>
  <si>
    <t>All personal information that will be collected, used or disclosed, or transferred to a third party for processing, will be protected.</t>
  </si>
  <si>
    <t>Before or when any personal information will be collected, the subject will be informed of why it is needed and how it will be used.</t>
  </si>
  <si>
    <t>Individuals from whom personal information is collected will be informed of why it is needed.</t>
  </si>
  <si>
    <t>If personal information is collected from more than one source, measures will be in place to ensure that the original purposes have not changed.</t>
  </si>
  <si>
    <t>A timetable will be developed for retaining and disposing of personal information.</t>
  </si>
  <si>
    <t>The project will use or disclose personal information only for the purpose for which it was collected unless the individual consents, or the use or disclosure is authorized by legislation.</t>
  </si>
  <si>
    <t>When personal informationis no longer required for the identified purposes or it is no longer required by law, it will be destroyed, erased or rendered anonymous.</t>
  </si>
  <si>
    <t>Personal information will be kept only as long as necessary to satisfy the purposes for which it was collected.</t>
  </si>
  <si>
    <t>Guidelines and procedures will be in place for retaining and destroying personal information.</t>
  </si>
  <si>
    <t>Personal information will be kept as accurate, complete and up to date as necessary, taking into account its use and the interests of the individual.</t>
  </si>
  <si>
    <t>Personal information will be updated only when necessary to fulfil the specified purposes.</t>
  </si>
  <si>
    <t>Frequently used personal information will be kept as accurate and up to date as reasonably possible.</t>
  </si>
  <si>
    <t>Personal information will be protected regardless of the format in which it is held.</t>
  </si>
  <si>
    <t>Personal information will be protected by security safeguards that are appropriate to the:</t>
  </si>
  <si>
    <t>sensitivity of the information</t>
  </si>
  <si>
    <t>format of the information</t>
  </si>
  <si>
    <t>method of storage</t>
  </si>
  <si>
    <t>Customers, clients, contractors, vendors and employees will be informed that policies and practices are in place for the management of personal information.</t>
  </si>
  <si>
    <t>Personal Information management policies and practices will be understandable and readily available.</t>
  </si>
  <si>
    <t>Individuals will be informed on request whether any personal information about them has been collected used or disclosed.</t>
  </si>
  <si>
    <t>Individuals will be informed on request of any organizations to which their personal information has been disclosed and the purposes for which the disclosure was made.</t>
  </si>
  <si>
    <t>Individuals will be provided access to their personal information on request.</t>
  </si>
  <si>
    <t>Personal information will be corrected or amended if its accuracy or completeness is challenged and found to be deficient.</t>
  </si>
  <si>
    <t>Individuals will be provided copies of their personal information on request, or of the reasons for not providing access, subject to any exceptions that may exist in applicable legislation.</t>
  </si>
  <si>
    <t>In cases nof disagreement concerning the accuracy or completeness of personal information, the disagreement will be noted on the relevant file or record and third parties will be advised where appropriate.</t>
  </si>
  <si>
    <t>Simple, easily accessible complaint procedures will be developed and implemented.</t>
  </si>
  <si>
    <t>Complainants will be informed of their avenues of recourse. These include complaint procedures relevant to the project, as well as those of any applicable industry associations, regulatory bodies and privacy commissioners.</t>
  </si>
  <si>
    <t>All complaints received will be investigated.</t>
  </si>
  <si>
    <t>Appropriate measures will be taken to correct information handling practices and policies when necessary.</t>
  </si>
  <si>
    <t>Personal information will be collected, used or disclosed solely for journalistic, artistic or literary purposes.</t>
  </si>
  <si>
    <t>The collection, use or disclosure of personal information without consent will clearly benefit the individual, or obtaining consent could infringe on the information’s accuracy.</t>
  </si>
  <si>
    <t>Personal information will contribute to a legal investigation or aid in an emergency where people’s lives and safety could be at stake.</t>
  </si>
  <si>
    <r>
      <t xml:space="preserve">CSA Privacy Code
CHECKLIST ITEM
</t>
    </r>
    <r>
      <rPr>
        <sz val="10"/>
        <rFont val="Arial"/>
        <family val="2"/>
      </rPr>
      <t>(</t>
    </r>
    <r>
      <rPr>
        <b/>
        <sz val="10"/>
        <rFont val="Arial"/>
        <family val="2"/>
      </rPr>
      <t>Complete ONLY for non-ATIPP projects</t>
    </r>
    <r>
      <rPr>
        <sz val="10"/>
        <rFont val="Arial"/>
        <family val="2"/>
      </rPr>
      <t>; fill in shaded fields)
Mouse over questions for more information.</t>
    </r>
  </si>
  <si>
    <r>
      <t xml:space="preserve">CHECK
</t>
    </r>
    <r>
      <rPr>
        <sz val="8"/>
        <color indexed="8"/>
        <rFont val="Arial Narrow"/>
        <family val="2"/>
      </rPr>
      <t>(X in shaded fields for statements that are TRUE)</t>
    </r>
  </si>
  <si>
    <r>
      <t xml:space="preserve">Mark an X in the shaded box to the left of each statement that is TRUE for the project under consideration.  Leave the shaded box blank if the statement is false.
</t>
    </r>
    <r>
      <rPr>
        <b/>
        <i/>
        <sz val="10"/>
        <rFont val="Arial"/>
        <family val="2"/>
      </rPr>
      <t>Statements with an X should be reasonably anticipated to be true BEFORE any personal information is collected, used or disclosed.</t>
    </r>
  </si>
  <si>
    <t>Personal information that is used to make a decision about a person will be kept for a reasonable time period, to allow the person to obtain the information after the decision and pursue redress.</t>
  </si>
  <si>
    <t>Personal information will be protected against loss and theft.</t>
  </si>
  <si>
    <t>Personal information will be protected  from unauthorized access, disclosure, copying, use or modification.</t>
  </si>
  <si>
    <t>New development of one or more applications</t>
  </si>
  <si>
    <t>Modification or upgrading of one or more existing applications</t>
  </si>
  <si>
    <t>Acquisition of business services</t>
  </si>
  <si>
    <t>Less than $100,000</t>
  </si>
  <si>
    <t>$100,000 to $499,999</t>
  </si>
  <si>
    <t>$500,000 to $1,000,000</t>
  </si>
  <si>
    <t>More than $1,000,000</t>
  </si>
  <si>
    <t>Yes</t>
  </si>
  <si>
    <t>No</t>
  </si>
  <si>
    <t>Not Applicable</t>
  </si>
  <si>
    <t>Unknown / Other</t>
  </si>
  <si>
    <t>Yes, we will discuss the project later</t>
  </si>
  <si>
    <t>Yes, it is done.</t>
  </si>
  <si>
    <t>Yes, it is being prepared now.</t>
  </si>
  <si>
    <t>Yes, it is planned but has not yet been started.</t>
  </si>
  <si>
    <t>No, a PIA is not planned.</t>
  </si>
  <si>
    <t>Directly from the person who is the subject of the information</t>
  </si>
  <si>
    <t>Directly from a third party</t>
  </si>
  <si>
    <t>Via secondary sources</t>
  </si>
  <si>
    <t>Via data matching</t>
  </si>
  <si>
    <t>Informed of the purpose of collection and the legal authority for it</t>
  </si>
  <si>
    <t>Provided with contact information for a person to whom he or she may address questions</t>
  </si>
  <si>
    <t>Asked to consent to the collection</t>
  </si>
  <si>
    <t>Disclosure consistent with the original purpose of collection</t>
  </si>
  <si>
    <t>To comply with a subpoena, warrant, court order or an order of a person or body with jurisdiction to compel disclosure</t>
  </si>
  <si>
    <t>To the Auditor General or other prescribed person for audit purposes</t>
  </si>
  <si>
    <t>To a representative of a bargaining agent who is authorized in writing by the subject to make an inquiry</t>
  </si>
  <si>
    <t>home address</t>
  </si>
  <si>
    <t xml:space="preserve">name </t>
  </si>
  <si>
    <t>home telephone</t>
  </si>
  <si>
    <t xml:space="preserve">business address </t>
  </si>
  <si>
    <t>race</t>
  </si>
  <si>
    <t xml:space="preserve">business telephone </t>
  </si>
  <si>
    <t>ethnic origin</t>
  </si>
  <si>
    <t xml:space="preserve">national origin </t>
  </si>
  <si>
    <t>religious beliefs</t>
  </si>
  <si>
    <t xml:space="preserve">skin colour </t>
  </si>
  <si>
    <t>political beliefs</t>
  </si>
  <si>
    <t xml:space="preserve">religious associations </t>
  </si>
  <si>
    <t>age</t>
  </si>
  <si>
    <t xml:space="preserve">political associations </t>
  </si>
  <si>
    <t>marital status</t>
  </si>
  <si>
    <t xml:space="preserve">sex </t>
  </si>
  <si>
    <t>identifying number</t>
  </si>
  <si>
    <t xml:space="preserve">family status </t>
  </si>
  <si>
    <t>other identifying particular</t>
  </si>
  <si>
    <t xml:space="preserve">identifying symbol </t>
  </si>
  <si>
    <t>blood type</t>
  </si>
  <si>
    <t xml:space="preserve">fingerprints </t>
  </si>
  <si>
    <t xml:space="preserve">inheritable characteristics </t>
  </si>
  <si>
    <t>physical disabilities</t>
  </si>
  <si>
    <t xml:space="preserve">mental disabilities </t>
  </si>
  <si>
    <t xml:space="preserve">anyone else's opinions about the individual </t>
  </si>
  <si>
    <t>Item</t>
  </si>
  <si>
    <t>SCORING</t>
  </si>
  <si>
    <t>Number of risk items:</t>
  </si>
  <si>
    <t>None of the above</t>
  </si>
  <si>
    <t>sexual orientation</t>
  </si>
  <si>
    <t>educational status or history</t>
  </si>
  <si>
    <t xml:space="preserve">financial status or history </t>
  </si>
  <si>
    <t>employment status or history</t>
  </si>
  <si>
    <t>health care status or history</t>
  </si>
  <si>
    <t xml:space="preserve">criminal status or history </t>
  </si>
  <si>
    <t>the individual's views or opinions</t>
  </si>
  <si>
    <t>For compliance with an Act or regulation of the province or of Canada or with a treaty or agreement made under such an enactment</t>
  </si>
  <si>
    <t>The information is necessary for a public body employee or a minister in the performance of their duties, or for the protection of their health or safety</t>
  </si>
  <si>
    <t>To the Attorney General for use in civil proceedings involving the government</t>
  </si>
  <si>
    <t>To enforce a legal right that the province or a public body has against any person</t>
  </si>
  <si>
    <t>To the Provincial Archives of Newfoundland and Labrador or the archives of a public body, for archival purposes</t>
  </si>
  <si>
    <t>Outsourcing</t>
  </si>
  <si>
    <t>Security involvement</t>
  </si>
  <si>
    <t>NOTES</t>
  </si>
  <si>
    <t>Acquisition of IT services</t>
  </si>
  <si>
    <t>Disclosure is in accordance with Parts 2 and 3 of the ATIPP Act **</t>
  </si>
  <si>
    <t>To collect a fine or debt owed the public body or the GNL</t>
  </si>
  <si>
    <t>To make a payment owed by the public body or the GNL to any person</t>
  </si>
  <si>
    <t>Name of Approving Officer:</t>
  </si>
  <si>
    <t>Signature of Approving Officer:</t>
  </si>
  <si>
    <t>Date:</t>
  </si>
  <si>
    <t>Title of Approving Officer:</t>
  </si>
  <si>
    <t>Line Number</t>
  </si>
  <si>
    <t>Project</t>
  </si>
  <si>
    <t>Contact</t>
  </si>
  <si>
    <t>Contact Title</t>
  </si>
  <si>
    <t>Contact Email</t>
  </si>
  <si>
    <t>Contact Telephone Number</t>
  </si>
  <si>
    <t>Which of the following describes this project? (Select all that apply)</t>
  </si>
  <si>
    <t>What is the estimated total dollar value of this project, from inception to completion?</t>
  </si>
  <si>
    <t>Will this project involve the outsourcing of personal information management functions?</t>
  </si>
  <si>
    <t>Have you discussed this project with security personnel to address information security measures, or do you intend to do so?</t>
  </si>
  <si>
    <t>Have you prepared a privacy impact assessment (PIA) for this project, or do you plan to do so?</t>
  </si>
  <si>
    <t>Please add any additional comments you would like to provide here.</t>
  </si>
  <si>
    <t>To contact the next-of-kin or friend of an injured, ill or deceased subject</t>
  </si>
  <si>
    <t>In accordance with federal or provincial legislation that authorizes or requires the disclosure</t>
  </si>
  <si>
    <t>Will a security assessment be undertaken?</t>
  </si>
  <si>
    <t>Conditions of Approval (if any):</t>
  </si>
  <si>
    <t xml:space="preserve"> Printing</t>
  </si>
  <si>
    <t>When the workbook is printed, all sheets in the workbook should be printed as well.  This includes the checklist itself, the approval page, scoring, warnings and notes.  The checklist worksheet should not be printed alone.</t>
  </si>
  <si>
    <r>
      <t xml:space="preserve">Weight
</t>
    </r>
    <r>
      <rPr>
        <sz val="8"/>
        <color indexed="8"/>
        <rFont val="Arial"/>
        <family val="2"/>
      </rPr>
      <t xml:space="preserve">(-) = risk
(+) = mitigation
</t>
    </r>
    <r>
      <rPr>
        <sz val="8"/>
        <color indexed="8"/>
        <rFont val="Arial Narrow"/>
        <family val="2"/>
      </rPr>
      <t>blank/0 = neutral
1 = low
2 = moderate
3 = high</t>
    </r>
  </si>
  <si>
    <r>
      <t xml:space="preserve">Score
</t>
    </r>
    <r>
      <rPr>
        <sz val="8"/>
        <rFont val="Arial"/>
        <family val="2"/>
      </rPr>
      <t>(-) = net privacy risk</t>
    </r>
  </si>
  <si>
    <t>Value</t>
  </si>
  <si>
    <t>Best possible score</t>
  </si>
  <si>
    <t>Worst possible score</t>
  </si>
  <si>
    <t>Approval Conditions</t>
  </si>
  <si>
    <t>WARNINGS AND SUGGESTIONS</t>
  </si>
  <si>
    <t>Text</t>
  </si>
  <si>
    <t>PIA done or planned</t>
  </si>
  <si>
    <t>Critical Identifiers collected</t>
  </si>
  <si>
    <t>Critical Identifiers disclosed</t>
  </si>
  <si>
    <t>Unhide columns C and D on the Checklist sheet to see item weights and scores.</t>
  </si>
  <si>
    <t>The total score on the Scoring sheet is the sum of all signed scores from the Checklist sheet. The Total Score is highlighted in green if it is above zero, yellow if it is between zero and -25, and red if it is below -25. Green means a PIA may not be required (subject to the messages on Warnings sheet), yellow means the project should be discussed with a privacy analyst and red means there is a high risk of non-compliance with privacy provisions of the ATIPP Act.</t>
  </si>
  <si>
    <t>The workbook is protected, except for data entry cells, but protection can be turned off without a password if necessary.</t>
  </si>
  <si>
    <t>Departmental Tracking or File Number:</t>
  </si>
  <si>
    <t>CHECKLIST APPROVAL PAGE</t>
  </si>
  <si>
    <t>Privacy Impact Assessment (PIA) Indicated</t>
  </si>
  <si>
    <t>Personal information</t>
  </si>
  <si>
    <t>Acquisition of commercial application(s) and/or hardware, without significant customization affecting personal information processing functions.</t>
  </si>
  <si>
    <t>Acquisition of commercial application(s) and/or hardware, with significant customization affecting personal information processing functions.</t>
  </si>
  <si>
    <t>Does the application COLLECT any personal information not included in the list above? Please list each type below.</t>
  </si>
  <si>
    <t>Does the application USE any personal information not included in the list above? Please list types below.</t>
  </si>
  <si>
    <t>Does the application DISCLOSE any personal information not included in the list above? Please list types below.</t>
  </si>
  <si>
    <t>If there is to be disclosure for any other purposes, please list those purposes below.</t>
  </si>
  <si>
    <t>Exceptions</t>
  </si>
  <si>
    <t>Personal information policies and practices will be developed and implemented before any collection, use or disclosure of PI occurs.</t>
  </si>
  <si>
    <t>Principle 1. Accountability: An organization is responsible for personal information under its control and shall designate an individual or individuals who are accountable for the organization's compliance with the following principles.</t>
  </si>
  <si>
    <t>Principle 2. Identifying Purposes: The purposes for which personal information is collected shall be identified by the organization at or before the time the information is collected.</t>
  </si>
  <si>
    <t>Principle 3. Consent: The knowledge and consent of the individual are required for the collection, use or disclosure of personal information, except when inappropriate.</t>
  </si>
  <si>
    <t>Principle 5. Limiting Use, Disclosure, and Retention: Personal information shall not be used or disclosed for purposes other than those for which it was collected, except with the consent of the individual or as required by the law. Personal information shall be retained only as long as necessary for fulfilment of those purposes.</t>
  </si>
  <si>
    <t>Principle 6. Accuracy: Personal information shall be as accurate, complete, and up-to-date as is necessary for the purposes for which it is to be used.</t>
  </si>
  <si>
    <t>Principle 9. Individual Access: Upon request, an individual shall be informed of the existence, use and disclosure of his or her personal information and shall be given access to that information. An individual shall be able to challenge the accuracy and completeness of the information and have it amended as appropriate.</t>
  </si>
  <si>
    <r>
      <t>Principle 7. Safeguards:</t>
    </r>
    <r>
      <rPr>
        <b/>
        <sz val="10"/>
        <rFont val="Arial"/>
        <family val="2"/>
      </rPr>
      <t xml:space="preserve"> Personal information shall be protected by security safeguards appropriate to the sensitivity of the information.</t>
    </r>
  </si>
  <si>
    <r>
      <t>Principle 8. Openness:</t>
    </r>
    <r>
      <rPr>
        <b/>
        <sz val="10"/>
        <rFont val="Arial"/>
        <family val="2"/>
      </rPr>
      <t xml:space="preserve"> An organization shall make readily available to individuals specific information about its policies and practices relating to the management of personal information.</t>
    </r>
  </si>
  <si>
    <r>
      <t xml:space="preserve">Principle 10. Challenging Compliance: </t>
    </r>
    <r>
      <rPr>
        <b/>
        <sz val="10"/>
        <rFont val="Arial"/>
        <family val="2"/>
      </rPr>
      <t>An individual shall be able to address a challenge concerning compliance with the above principles to the designated individual or individuals for the organization's compliance.</t>
    </r>
  </si>
  <si>
    <t>Principle 4. Limiting Collection: The collection of personal information shall be limited to that which is necessary for the purposes identified by the organization. Information shall be collected by fair and lawful means.</t>
  </si>
  <si>
    <t>Reasons for the collection of personal information will be documented.</t>
  </si>
  <si>
    <t>Before using personal information for any new purpose, the new purpose will be identified and the subject's consent will be obtained.</t>
  </si>
  <si>
    <t>The individual will be informed in a meaningful way of the purposes for the collection, use or disclosure of personal data.</t>
  </si>
  <si>
    <t>The individual's consent will be obtained before or at the time of collection and whenever a new use is identified.</t>
  </si>
  <si>
    <t>Personal information will be collected only when it is needed for previously identified purposes.</t>
  </si>
  <si>
    <t>There will be an identified individual (or individuals) who will be responsible for the project's privacy compliance.</t>
  </si>
  <si>
    <t>(ACEnet)</t>
  </si>
  <si>
    <t>Alumni Affairs and Development</t>
  </si>
  <si>
    <t>Human Resources</t>
  </si>
  <si>
    <t>Registrar’s Office</t>
  </si>
  <si>
    <t>Board of Regents</t>
  </si>
  <si>
    <t>Business Administration, Faculty of</t>
  </si>
  <si>
    <t>Centre for Institutional Analysis and Planning</t>
  </si>
  <si>
    <t>Education, Faculty of</t>
  </si>
  <si>
    <t>Engineering and Applied Science, Faculty of</t>
  </si>
  <si>
    <t>Facilities Management</t>
  </si>
  <si>
    <t>Faculty Relations, Office of</t>
  </si>
  <si>
    <t>Financial and Administrative Services</t>
  </si>
  <si>
    <t>Graduate Studies, School of</t>
  </si>
  <si>
    <t>Harris Centre, The</t>
  </si>
  <si>
    <t>Human Kinetics and Recreation, School of</t>
  </si>
  <si>
    <t>Labrador Institute</t>
  </si>
  <si>
    <t>Marketing and Communications</t>
  </si>
  <si>
    <t>Medicine, Faculty of</t>
  </si>
  <si>
    <t>Music, School of</t>
  </si>
  <si>
    <t>Nursing, School of</t>
  </si>
  <si>
    <t>Pharmacy, School of</t>
  </si>
  <si>
    <t>President’s Office</t>
  </si>
  <si>
    <t>Queen Elizabeth II Library</t>
  </si>
  <si>
    <t>Science, Faculty of</t>
  </si>
  <si>
    <t>Social Work, School of</t>
  </si>
  <si>
    <t>Student Recruitment, Office of</t>
  </si>
  <si>
    <t>Technical Services</t>
  </si>
  <si>
    <t>Vice-President (Research), Office of</t>
  </si>
  <si>
    <t>Vice-President (Administration and Finance), Office of</t>
  </si>
  <si>
    <t>Other organization or unit, including any organization outside Memorial University (please specify below)</t>
  </si>
  <si>
    <t>Yes, we have already completed the agreement</t>
  </si>
  <si>
    <t>Yes, we will prepare an agreement later</t>
  </si>
  <si>
    <r>
      <t xml:space="preserve">Please provide a brief, general description of the project.
</t>
    </r>
    <r>
      <rPr>
        <i/>
        <sz val="8"/>
        <rFont val="Arial"/>
        <family val="2"/>
      </rPr>
      <t>(Maximum 1000 characters.)</t>
    </r>
  </si>
  <si>
    <t>Project Value Exceeds $100,000?</t>
  </si>
  <si>
    <t>Project Value Exceeds $1,000,000?</t>
  </si>
  <si>
    <t>NO DISCLOSURE OF PERSONAL INFORMATION</t>
  </si>
  <si>
    <t>NO USE OF PERSONAL INFORMATION</t>
  </si>
  <si>
    <t>NO COLLECTION OF PERSONAL INFORMATION</t>
  </si>
  <si>
    <t>INTRODUCTION</t>
  </si>
  <si>
    <t>Use this Compliance Checklist</t>
  </si>
  <si>
    <t>to check your data store’s compliance with</t>
  </si>
  <si>
    <t>HOW TO COMPLETE THIS CHECKLIST:</t>
  </si>
  <si>
    <t>1. Read the explanations and definitions (by mousing over the small, red triangles in some of the lines). This is necessary to properly answer the questions.</t>
  </si>
  <si>
    <t>hidden column</t>
  </si>
  <si>
    <t>5. Name the approved Checklist file using the following convention: &lt;Data_Store_Name yyyy-mm-dd&gt;</t>
  </si>
  <si>
    <t>Memorial University Privacy Compliance Checklist</t>
  </si>
  <si>
    <t>St. John's Campus Units:</t>
  </si>
  <si>
    <t>Which units of Memorial University are participating in this project, or will make use of personal information collected, used or disclosed by it?</t>
  </si>
  <si>
    <t>Registration</t>
  </si>
  <si>
    <t>MI International</t>
  </si>
  <si>
    <t>One Ocean</t>
  </si>
  <si>
    <t>Quality Office</t>
  </si>
  <si>
    <t>Centre for Marine Simulation</t>
  </si>
  <si>
    <t>Safety &amp; Emergency Response Training Centre</t>
  </si>
  <si>
    <t>Library</t>
  </si>
  <si>
    <t>School of Fisheries – Programs</t>
  </si>
  <si>
    <t>Centre for Aquaculture &amp; Seafood Development</t>
  </si>
  <si>
    <t>Centre for Sustainable Aquatic Resources</t>
  </si>
  <si>
    <t>Art Gallery</t>
  </si>
  <si>
    <t>Bookstore</t>
  </si>
  <si>
    <t>Bursar’s Office</t>
  </si>
  <si>
    <t>Campus Enforcement &amp; Patrol</t>
  </si>
  <si>
    <t>Division of Arts</t>
  </si>
  <si>
    <t>Division of Fine Arts</t>
  </si>
  <si>
    <t>Division of Science</t>
  </si>
  <si>
    <t>Division of Social Science</t>
  </si>
  <si>
    <t>Research Office</t>
  </si>
  <si>
    <t>Unusual Disclosures</t>
  </si>
  <si>
    <t>CSA Privacy Code Compliance</t>
  </si>
  <si>
    <t>Checked</t>
  </si>
  <si>
    <t>Number of University Business Units Involved</t>
  </si>
  <si>
    <t>range</t>
  </si>
  <si>
    <t>Sum</t>
  </si>
  <si>
    <t>IAPP coordinator involvement</t>
  </si>
  <si>
    <t>Number of Risk Items</t>
  </si>
  <si>
    <t>Number of risk-reducing items:</t>
  </si>
  <si>
    <t>Percentage score:</t>
  </si>
  <si>
    <r>
      <t xml:space="preserve">Green: 75% or better: Overall ATIPP compliance posture is good, although there may be specific risk areas to address.
Yellow: 50 - 75%: Mitigating factors compensate for some ATIPP risks identified, but significant risks remain.  Consult the Office of the IAPP Coordinator.
Red: Less than 50%: There is a substantial risk of ATIPP non-compliance. Immediate action to reduce risk is required.
</t>
    </r>
    <r>
      <rPr>
        <i/>
        <sz val="10"/>
        <rFont val="Arial"/>
        <family val="2"/>
      </rPr>
      <t>(NOTE: Scores on this page do not consider results for the CSA Code checklist.)</t>
    </r>
  </si>
  <si>
    <t>Percentage Score</t>
  </si>
  <si>
    <t>See above.</t>
  </si>
  <si>
    <t>2. Consult, as necessary, to complete the Checklist. If your data store is a large database or one which is accessed by many units, or one which accesses other data stores, a team of the people most closely involved should do the Checklist together .</t>
  </si>
  <si>
    <t>3. If your data store is used for commercial purposes, or if you work in the health sector, you should also complete the sheet entitled, “Checklist – CSA Code.”</t>
  </si>
  <si>
    <t>Unknown / Other (specify)</t>
  </si>
  <si>
    <r>
      <t>Memorial University Privacy Compliance Checklist</t>
    </r>
    <r>
      <rPr>
        <b/>
        <sz val="10"/>
        <rFont val="Arial"/>
        <family val="2"/>
      </rPr>
      <t xml:space="preserve">
</t>
    </r>
    <r>
      <rPr>
        <sz val="8"/>
        <rFont val="Arial"/>
        <family val="2"/>
      </rPr>
      <t>Place an "X" in shaded fields next the line number if applicable; leave them blank if not applicable. 
Fill in the wide shaded fields below with text as appropriate.
Mouse over questions for more information.</t>
    </r>
  </si>
  <si>
    <t>Multiplier</t>
  </si>
  <si>
    <t>Not Applicable - No Disclosure</t>
  </si>
  <si>
    <t>Copyright © Bell Canada 2007-2008. 
For use of Memorial University and Excela Associates Inc. only.  All rights reserved.</t>
  </si>
  <si>
    <t>Name of Unit</t>
  </si>
  <si>
    <t>Has this project received formal authority to proceed?  If so, identify authority in line 28.</t>
  </si>
  <si>
    <t>Associate Vice-President (Grenfell Campus) Academic</t>
  </si>
  <si>
    <t>Associate Vice-President (Grenfell Campus) Administration and Finance</t>
  </si>
  <si>
    <t>Associate Vice-President (Grenfell Campus) Research</t>
  </si>
  <si>
    <t>Human Resources Department</t>
  </si>
  <si>
    <t>Student Services</t>
  </si>
  <si>
    <t>General Counsel, Office of</t>
  </si>
  <si>
    <t>Sexual Harassment Office</t>
  </si>
  <si>
    <t>Other (please elaborate below in line 21)</t>
  </si>
  <si>
    <t>Unknown / Other (please elaborate in line 65)</t>
  </si>
  <si>
    <t>Unknown / Other (please elaborate in line 104)</t>
  </si>
  <si>
    <t>Unknown / Other (please elaborate in line 143)</t>
  </si>
  <si>
    <t>To the surviving spouse or relative of a deceased individual where the University Privacy Officer has determined, in writing, that it is not an unreasonable invasion of the deceased's personal privacy</t>
  </si>
  <si>
    <t>Vice President</t>
  </si>
  <si>
    <t>Animal Care</t>
  </si>
  <si>
    <t>School of Ocean Technology - Programs</t>
  </si>
  <si>
    <t>Centre for Fisheries Ecosystems Research</t>
  </si>
  <si>
    <t>Catering/Conference Services</t>
  </si>
  <si>
    <t>Botanical Gardens</t>
  </si>
  <si>
    <t>Chief Information Officer (Office of)</t>
  </si>
  <si>
    <t>Chief Risk Officer (Office of)</t>
  </si>
  <si>
    <t>Health and Safety</t>
  </si>
  <si>
    <t>University Auditor, Office of</t>
  </si>
  <si>
    <t>Information and Communications Technology</t>
  </si>
  <si>
    <t>CREAIT, CRC and CFI Services, Office of</t>
  </si>
  <si>
    <t>Deputy Provost (Students) and Associate Vice President (Academic) Undergraduate Studies, Office of</t>
  </si>
  <si>
    <t>Marine Services</t>
  </si>
  <si>
    <t>Development and Engagement</t>
  </si>
  <si>
    <t>Offshore Safety &amp; Survival Centre</t>
  </si>
  <si>
    <t>Unknown / Other (please elaborate in line 296)</t>
  </si>
  <si>
    <t>Canadian Centre for Fisheries Innovation (CCFI)</t>
  </si>
  <si>
    <t>Finance and Contracts</t>
  </si>
  <si>
    <t>School of Maritime Studies - Programs</t>
  </si>
  <si>
    <t>Research, Grant and Contract Services</t>
  </si>
  <si>
    <t xml:space="preserve">Centre for Innovation in Teaching and Learning (CITL) </t>
  </si>
  <si>
    <t>Student Residence</t>
  </si>
  <si>
    <t>IAP Office</t>
  </si>
  <si>
    <t>Student Life</t>
  </si>
  <si>
    <r>
      <t>How will personal information be collected or compiled? (S</t>
    </r>
    <r>
      <rPr>
        <i/>
        <sz val="10"/>
        <rFont val="Arial"/>
        <family val="2"/>
      </rPr>
      <t>elect all that apply)</t>
    </r>
  </si>
  <si>
    <r>
      <t>If collection is NOT to be directly from the individual, will collection be authorized by any or all of the following: (</t>
    </r>
    <r>
      <rPr>
        <i/>
        <sz val="10"/>
        <rFont val="Arial"/>
        <family val="2"/>
      </rPr>
      <t>Select all that apply)</t>
    </r>
  </si>
  <si>
    <t>If so,  summarize the technical, administrative and physical measures to be implemented.</t>
  </si>
  <si>
    <t>If not, will the subject individual identify the information and provide a record of consent for the use?</t>
  </si>
  <si>
    <r>
      <t>If collection is to be directly from the individual, will he or she be: (</t>
    </r>
    <r>
      <rPr>
        <i/>
        <sz val="10"/>
        <rFont val="Arial"/>
        <family val="2"/>
      </rPr>
      <t xml:space="preserve">Select all that apply) </t>
    </r>
    <r>
      <rPr>
        <sz val="10"/>
        <rFont val="Arial"/>
        <family val="2"/>
      </rPr>
      <t>(ATIPPA, 2015 S.62(2)</t>
    </r>
  </si>
  <si>
    <t xml:space="preserve">Will means be provided to keep personal information accurate, complete and up-to-date as needed for its intended purposes? (ATIPPA, 2015 S.63) </t>
  </si>
  <si>
    <t xml:space="preserve">Will personal information be retained for at least one year? (ATIPPA, 2015 S.65) </t>
  </si>
  <si>
    <t xml:space="preserve">Will subjects be able to request correction of their personal information? (ATIPPA, 2015 S.10) </t>
  </si>
  <si>
    <t xml:space="preserve">Will personal information be protected against such risks as loss or unauthorized access, collection, use, disclosure, destruction, or modification? (ATIPPA, 2015 S.64) </t>
  </si>
  <si>
    <t xml:space="preserve">Will personal information be used only for purposes consistent with the original purpose of collection? (ATIPPA, 2015 S.66) </t>
  </si>
  <si>
    <r>
      <rPr>
        <sz val="10"/>
        <rFont val="Arial"/>
      </rPr>
      <t>Will the disclosure of personal information be for one or more of the purposes identified in the ATIPPA, 2015?  (</t>
    </r>
    <r>
      <rPr>
        <i/>
        <sz val="10"/>
        <rFont val="Arial"/>
        <family val="2"/>
      </rPr>
      <t>ATIPPA, 2015</t>
    </r>
    <r>
      <rPr>
        <sz val="10"/>
        <rFont val="Arial"/>
      </rPr>
      <t xml:space="preserve"> </t>
    </r>
    <r>
      <rPr>
        <i/>
        <sz val="10"/>
        <rFont val="Arial"/>
        <family val="2"/>
      </rPr>
      <t>S.68, 69, 70</t>
    </r>
    <r>
      <rPr>
        <sz val="10"/>
        <rFont val="Arial"/>
      </rPr>
      <t xml:space="preserve">; consult an ATIPP expert before selecting items followed by **; select all that apply.) If personal information will be disclosed outside of Memorial University, the disclosure must be authorized under the </t>
    </r>
    <r>
      <rPr>
        <i/>
        <sz val="10"/>
        <rFont val="Arial"/>
        <family val="2"/>
      </rPr>
      <t>ATIPPA, 2015</t>
    </r>
    <r>
      <rPr>
        <sz val="10"/>
        <rFont val="Arial"/>
      </rPr>
      <t>; select all of the ATIPP purposes that will apply:</t>
    </r>
  </si>
  <si>
    <t>To a member of the House of Assembly who is assisting the subject in the resolution of a problem</t>
  </si>
  <si>
    <t>Yes, the vendor has already signed the Privacy Schedule</t>
  </si>
  <si>
    <t>Yes, the vendor will sign the Privacy Schedule later</t>
  </si>
  <si>
    <t>The subject will identify the information and provide consent to the disclosure</t>
  </si>
  <si>
    <r>
      <t xml:space="preserve">Will there be </t>
    </r>
    <r>
      <rPr>
        <i/>
        <sz val="10"/>
        <rFont val="Arial"/>
        <family val="2"/>
      </rPr>
      <t>regular/</t>
    </r>
    <r>
      <rPr>
        <sz val="10"/>
        <rFont val="Arial"/>
        <family val="2"/>
      </rPr>
      <t xml:space="preserve">routine disclosure (i.e., for other than exceptional circumstances) of personal information  for </t>
    </r>
    <r>
      <rPr>
        <i/>
        <sz val="10"/>
        <rFont val="Arial"/>
        <family val="2"/>
      </rPr>
      <t>any</t>
    </r>
    <r>
      <rPr>
        <sz val="10"/>
        <rFont val="Arial"/>
        <family val="2"/>
      </rPr>
      <t xml:space="preserve"> of the following purposes identified in the ATIPPA, 2015? </t>
    </r>
  </si>
  <si>
    <t>To a public body or law enforcement agency for an investigation that is intended or is likely to result in a law enforcement proceeding</t>
  </si>
  <si>
    <t>From one law enforcement agency to another, under terms of a written agreement, treaty or legislative authority</t>
  </si>
  <si>
    <t>Where compelling circumstances exist that affect a person's health or safety, with notice to the subject</t>
  </si>
  <si>
    <t>For research purposes in accordance with ATIPPA, 2015 S.70</t>
  </si>
  <si>
    <t>By the provincial archives or the archives of a public body under ATIPPA, 2015 S.71</t>
  </si>
  <si>
    <t>Where it is not an unreasonable invasion of a third party's personal privacy under ATIPPA, 2015 S.40</t>
  </si>
  <si>
    <t>To an officer or employee of a public body or to a minister, where the information is necessary for the delivery of a common or integrated program or service and for the performance of the duties of the officer or employee or minister to whom the information is disclosed</t>
  </si>
  <si>
    <t>What kinds of personal information will be COLLECTED? Check all that apply. (ATIPPA 2015 S.62)</t>
  </si>
  <si>
    <t>What kinds of personal information will be USED? Check all that apply. (ATIPPA, 2015 S.66, 67)</t>
  </si>
  <si>
    <t>Information Technology Services</t>
  </si>
  <si>
    <t>Public Engagement, Office of</t>
  </si>
  <si>
    <t>Provost and Vice-President (Academic), Office of</t>
  </si>
  <si>
    <t>Humanities and Social Sciences, Faculty of</t>
  </si>
  <si>
    <t>Marine Institute Units:</t>
  </si>
  <si>
    <t>Associate Vice President (Academic and Student Affairs)</t>
  </si>
  <si>
    <t>Library, Dr. C. Barrett</t>
  </si>
  <si>
    <t>Grenfell Campus Units</t>
  </si>
  <si>
    <t>If another public body outside Memorial University is involved in the project, has an information sharing agreement been completed with that public body to ensure compliance with privacy requirements?</t>
  </si>
  <si>
    <t xml:space="preserve">If an external Vendor/Contractor is involved in the project, has a Privacy Schedule been signed as part of the contract to ensure compliance with privacy requirements? </t>
  </si>
  <si>
    <t>Unknown / Other (please elaborate in line 361)</t>
  </si>
  <si>
    <t>(SNL 2015 Chapter A-1.2)</t>
  </si>
  <si>
    <r>
      <t xml:space="preserve">the </t>
    </r>
    <r>
      <rPr>
        <i/>
        <sz val="14"/>
        <color rgb="FF000080"/>
        <rFont val="Arial"/>
        <family val="2"/>
      </rPr>
      <t>Access to Information and Protection of Privacy Act, 2015</t>
    </r>
  </si>
  <si>
    <r>
      <rPr>
        <sz val="10"/>
        <color rgb="FF000080"/>
        <rFont val="Arial"/>
        <family val="2"/>
      </rPr>
      <t>Completing a Privacy Compliance Checklist is mandatory under the University's Privacy Policy for all projects involving personal information. The Compliance Checklist can be used to assess an existing data store or a planned project. It can assess electronic databases as well as paper stores of information.</t>
    </r>
    <r>
      <rPr>
        <sz val="10"/>
        <color theme="3"/>
        <rFont val="Arial"/>
        <family val="2"/>
      </rPr>
      <t xml:space="preserve"> </t>
    </r>
  </si>
  <si>
    <t xml:space="preserve">Doing a compliance check at the planning stages of your project will help to ensure that privacy protection measures are built in right from the start. As your project grows and undergoes changes, you should update your Compliance Check. </t>
  </si>
  <si>
    <t xml:space="preserve">To get some general information about privacy protection at Memorial, you should take a few minutes to review the University's Privacy Policy (http://www.mun.ca/policy/site/policy.php?id=228) and the IAP office website (http://www.mun.ca/iap/home/), particularly For Employees and FAQs. </t>
  </si>
  <si>
    <t>4. Once you have completed your Checklist, have your Unit Head sign off on the Approval form.</t>
  </si>
  <si>
    <t>6. Click here to e-mail the completed spreadsheet to iap@mun.ca for review by the IAP Office.</t>
  </si>
  <si>
    <t>7. If the Scoring and Warnings sheets and/or a preliminary review by the Privacy Review Team indicate that you need to complete a Privacy Impact Assessment (PIA), the Privacy Review Team will contact you.</t>
  </si>
  <si>
    <t>(CLICK HERE to go to the website of Information Access and Privacy.)</t>
  </si>
  <si>
    <t>Associate Vice President (Administration and Finance)</t>
  </si>
  <si>
    <t>Centre for Community Based Education Delivery</t>
  </si>
  <si>
    <t>CTEC</t>
  </si>
  <si>
    <t>Facilites and Technical Services</t>
  </si>
  <si>
    <t>Student Affairs</t>
  </si>
  <si>
    <t>Boreal Ecosystem Research Initiative (BERI) Labs</t>
  </si>
  <si>
    <t>Conference Services</t>
  </si>
  <si>
    <t>Environmental Policy Institute</t>
  </si>
  <si>
    <t>Finance Office</t>
  </si>
  <si>
    <t>GO Engagement</t>
  </si>
  <si>
    <t>Graduate Studies</t>
  </si>
  <si>
    <t>Navigate Entrepreneurship Centre</t>
  </si>
  <si>
    <t>Registrar's Office</t>
  </si>
  <si>
    <t>Student Recruitment</t>
  </si>
  <si>
    <t>Vice-President, Grenfell Campus</t>
  </si>
  <si>
    <t>Unknown (please elaborate in line 277)</t>
  </si>
  <si>
    <t>Yes (please elaborate in Line 282)</t>
  </si>
  <si>
    <t>Unknown (please elaborate in Line 282)</t>
  </si>
  <si>
    <r>
      <t>How will the collection of personal information be authorized? S</t>
    </r>
    <r>
      <rPr>
        <i/>
        <sz val="10"/>
        <rFont val="Arial"/>
        <family val="2"/>
      </rPr>
      <t xml:space="preserve">elect all that apply and elaborate in Line 302) </t>
    </r>
    <r>
      <rPr>
        <sz val="10"/>
        <rFont val="Arial"/>
        <family val="2"/>
      </rPr>
      <t xml:space="preserve">(ATIPPA, 2015 S.61) </t>
    </r>
  </si>
  <si>
    <t>Authorized by an Act of Newfoundland and Labrador or of Canada (please elaborate in Line 302)</t>
  </si>
  <si>
    <t>Collected for the purposes of law enforcement (please elaborate in Line 302)</t>
  </si>
  <si>
    <t>Information relates directly to and is necessary for an operating program or activity of the public body; (please elaborate in Line 302)</t>
  </si>
  <si>
    <t>Unknown / Other (please elaborate in line 302)</t>
  </si>
  <si>
    <t>Unknown / Other (please elaborate in line 309)</t>
  </si>
  <si>
    <t>Unknown / Other (please elaborate in line 316)</t>
  </si>
  <si>
    <t>The ATIPP Act (please elaborate in line 323)</t>
  </si>
  <si>
    <t>The individual (please elaborate in line 323)</t>
  </si>
  <si>
    <t>Another Act or regulation (please elaborate in line 323)</t>
  </si>
  <si>
    <t>Not Applicable (please elaborate in line 323)</t>
  </si>
  <si>
    <t>Unknown / Other (please elaborate in line 323)</t>
  </si>
  <si>
    <t>Yes (please elaborate in line 328)</t>
  </si>
  <si>
    <t>No (please elaborate in line 328)</t>
  </si>
  <si>
    <t>Unknown / Other (please elaborate in line 328)</t>
  </si>
  <si>
    <t>Unknown / Other (please elaborate in line 333)</t>
  </si>
  <si>
    <t>Unknown / Other (please elaborate in line 338)</t>
  </si>
  <si>
    <t>Unknown / Other (please elaborate in line 343)</t>
  </si>
  <si>
    <t>Yes, we have already discussed the project (please elaborate in line 351)</t>
  </si>
  <si>
    <t>Unknown / Other (please elaborate in line 351)</t>
  </si>
  <si>
    <t>Yes (please elaborate in line 356)</t>
  </si>
  <si>
    <t>Unknown / Other (please elaborate in line 356)</t>
  </si>
  <si>
    <t>Unknown / Other (please elaborate in line 367)</t>
  </si>
  <si>
    <t>Unknown / Other (please elaborate in line 376)</t>
  </si>
  <si>
    <t>What kinds of personal information will be DISCLOSED? Check all that apply and respond to corresponding questions in lines 368 and 377. (ATIPPA, 2015 S.68)</t>
  </si>
  <si>
    <t>C-Core</t>
  </si>
  <si>
    <t>Genesis Centre</t>
  </si>
  <si>
    <t>Institute of Social and Economic Research (ISER)</t>
  </si>
  <si>
    <t>Newfoundland Quarterly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</si>
</sst>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40" x14ac:knownFonts="1">
    <font>
      <sz val="10"/>
      <name val="Arial"/>
    </font>
    <font>
      <sz val="10"/>
      <name val="Arial"/>
    </font>
    <font>
      <b/>
      <sz val="10"/>
      <name val="Arial"/>
      <family val="2"/>
    </font>
    <font>
      <sz val="10"/>
      <color indexed="8"/>
      <name val="Arial"/>
      <family val="2"/>
    </font>
    <font>
      <sz val="8"/>
      <name val="Arial"/>
      <family val="2"/>
    </font>
    <font>
      <sz val="8"/>
      <name val="Arial"/>
    </font>
    <font>
      <i/>
      <sz val="10"/>
      <name val="Arial"/>
      <family val="2"/>
    </font>
    <font>
      <b/>
      <sz val="10"/>
      <color indexed="8"/>
      <name val="Arial"/>
      <family val="2"/>
    </font>
    <font>
      <sz val="8"/>
      <color indexed="8"/>
      <name val="Arial Narrow"/>
      <family val="2"/>
    </font>
    <font>
      <i/>
      <sz val="10"/>
      <color indexed="8"/>
      <name val="Arial"/>
      <family val="2"/>
    </font>
    <font>
      <b/>
      <sz val="12"/>
      <name val="Arial"/>
      <family val="2"/>
    </font>
    <font>
      <sz val="8"/>
      <color indexed="81"/>
      <name val="Tahoma"/>
    </font>
    <font>
      <sz val="8"/>
      <color indexed="81"/>
      <name val="Tahoma"/>
      <family val="2"/>
    </font>
    <font>
      <sz val="12"/>
      <name val="Arial"/>
    </font>
    <font>
      <sz val="16"/>
      <name val="Arial"/>
    </font>
    <font>
      <sz val="10"/>
      <name val="Arial Narrow"/>
      <family val="2"/>
    </font>
    <font>
      <sz val="8"/>
      <color indexed="8"/>
      <name val="Arial"/>
      <family val="2"/>
    </font>
    <font>
      <b/>
      <sz val="8"/>
      <color indexed="81"/>
      <name val="Tahoma"/>
    </font>
    <font>
      <sz val="10"/>
      <name val="Arial"/>
      <family val="2"/>
    </font>
    <font>
      <u/>
      <sz val="10"/>
      <color indexed="12"/>
      <name val="Arial"/>
    </font>
    <font>
      <sz val="16"/>
      <name val="Arial"/>
      <family val="2"/>
    </font>
    <font>
      <sz val="16"/>
      <color indexed="8"/>
      <name val="Arial"/>
      <family val="2"/>
    </font>
    <font>
      <sz val="12"/>
      <color indexed="8"/>
      <name val="Arial"/>
      <family val="2"/>
    </font>
    <font>
      <b/>
      <sz val="10"/>
      <name val="Arial"/>
    </font>
    <font>
      <b/>
      <i/>
      <sz val="10"/>
      <name val="Arial"/>
      <family val="2"/>
    </font>
    <font>
      <i/>
      <sz val="8"/>
      <name val="Arial"/>
      <family val="2"/>
    </font>
    <font>
      <sz val="8"/>
      <color indexed="81"/>
      <name val="Tahoma"/>
      <charset val="1"/>
    </font>
    <font>
      <u/>
      <sz val="10"/>
      <color indexed="12"/>
      <name val="Arial"/>
      <family val="2"/>
    </font>
    <font>
      <i/>
      <sz val="12"/>
      <color indexed="8"/>
      <name val="Arial"/>
      <family val="2"/>
    </font>
    <font>
      <sz val="14"/>
      <color indexed="18"/>
      <name val="Arial"/>
      <family val="2"/>
    </font>
    <font>
      <sz val="10"/>
      <color indexed="18"/>
      <name val="Arial"/>
      <family val="2"/>
    </font>
    <font>
      <sz val="18"/>
      <color indexed="18"/>
      <name val="Arial"/>
      <family val="2"/>
    </font>
    <font>
      <sz val="11"/>
      <color indexed="18"/>
      <name val="Arial"/>
      <family val="2"/>
    </font>
    <font>
      <sz val="9"/>
      <color indexed="18"/>
      <name val="Calibri"/>
      <family val="2"/>
    </font>
    <font>
      <sz val="9"/>
      <color indexed="81"/>
      <name val="Tahoma"/>
      <family val="2"/>
    </font>
    <font>
      <sz val="10"/>
      <color rgb="FFFF0000"/>
      <name val="Arial"/>
      <family val="2"/>
    </font>
    <font>
      <sz val="10"/>
      <color theme="3"/>
      <name val="Arial"/>
      <family val="2"/>
    </font>
    <font>
      <sz val="14"/>
      <color rgb="FF000080"/>
      <name val="Arial"/>
      <family val="2"/>
    </font>
    <font>
      <i/>
      <sz val="14"/>
      <color rgb="FF000080"/>
      <name val="Arial"/>
      <family val="2"/>
    </font>
    <font>
      <sz val="10"/>
      <color rgb="FF000080"/>
      <name val="Arial"/>
      <family val="2"/>
    </font>
  </fonts>
  <fills count="6">
    <fill>
      <patternFill patternType="none"/>
    </fill>
    <fill>
      <patternFill patternType="gray125"/>
    </fill>
    <fill>
      <patternFill patternType="solid">
        <fgColor indexed="42"/>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cellStyleXfs>
  <cellXfs count="120">
    <xf numFmtId="0" fontId="0" fillId="0" borderId="0" xfId="0"/>
    <xf numFmtId="0" fontId="0" fillId="0" borderId="0" xfId="0" applyAlignment="1">
      <alignment vertical="top" wrapText="1"/>
    </xf>
    <xf numFmtId="0" fontId="10" fillId="0" borderId="0" xfId="0" applyFont="1"/>
    <xf numFmtId="0" fontId="10" fillId="0" borderId="0" xfId="0" applyFont="1" applyAlignment="1">
      <alignment horizontal="center"/>
    </xf>
    <xf numFmtId="0" fontId="0" fillId="3" borderId="1" xfId="0"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0" fillId="0" borderId="0" xfId="0" applyAlignment="1">
      <alignment horizontal="right"/>
    </xf>
    <xf numFmtId="0" fontId="13" fillId="0" borderId="0" xfId="0" applyFont="1" applyAlignment="1">
      <alignment horizontal="right" vertical="top"/>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0" fontId="13" fillId="0" borderId="0" xfId="0" applyFont="1" applyAlignment="1">
      <alignment horizontal="left" vertical="top"/>
    </xf>
    <xf numFmtId="0" fontId="10" fillId="0" borderId="0" xfId="0" applyFont="1" applyFill="1" applyBorder="1" applyAlignment="1">
      <alignment horizontal="center"/>
    </xf>
    <xf numFmtId="0" fontId="9" fillId="0" borderId="0" xfId="0" applyFont="1"/>
    <xf numFmtId="0" fontId="6" fillId="0" borderId="0" xfId="1" applyNumberFormat="1" applyFont="1" applyAlignment="1">
      <alignment horizontal="center" vertical="center"/>
    </xf>
    <xf numFmtId="1" fontId="6" fillId="0" borderId="0" xfId="1" applyNumberFormat="1" applyFont="1" applyAlignment="1">
      <alignment horizontal="center" vertical="center"/>
    </xf>
    <xf numFmtId="9" fontId="18" fillId="0" borderId="0" xfId="3" applyFont="1" applyAlignment="1">
      <alignment horizontal="left" vertical="top" wrapText="1"/>
    </xf>
    <xf numFmtId="0" fontId="18" fillId="0" borderId="0" xfId="0" applyFont="1" applyAlignment="1">
      <alignment vertical="top" wrapText="1"/>
    </xf>
    <xf numFmtId="0" fontId="3" fillId="0" borderId="0" xfId="0" applyFont="1" applyAlignment="1">
      <alignment vertical="top" wrapText="1"/>
    </xf>
    <xf numFmtId="0" fontId="7" fillId="4" borderId="1" xfId="0" applyFont="1" applyFill="1" applyBorder="1" applyAlignment="1">
      <alignment vertical="center" wrapText="1"/>
    </xf>
    <xf numFmtId="0" fontId="2" fillId="4" borderId="1" xfId="0" applyFont="1" applyFill="1" applyBorder="1" applyAlignment="1">
      <alignment vertical="center" wrapText="1"/>
    </xf>
    <xf numFmtId="0" fontId="0" fillId="0" borderId="0" xfId="0" applyAlignment="1" applyProtection="1">
      <alignment wrapText="1"/>
    </xf>
    <xf numFmtId="0" fontId="0" fillId="0" borderId="0" xfId="0" applyProtection="1"/>
    <xf numFmtId="0" fontId="0" fillId="0" borderId="0" xfId="0" applyAlignment="1" applyProtection="1">
      <alignment horizontal="center"/>
    </xf>
    <xf numFmtId="0" fontId="3" fillId="0" borderId="0" xfId="0" applyFont="1" applyAlignment="1" applyProtection="1">
      <alignment wrapText="1"/>
    </xf>
    <xf numFmtId="0" fontId="6" fillId="0" borderId="0" xfId="0" applyFont="1" applyAlignment="1" applyProtection="1">
      <alignment horizontal="center" vertical="top"/>
    </xf>
    <xf numFmtId="0" fontId="0" fillId="3" borderId="1" xfId="0" applyFill="1" applyBorder="1" applyProtection="1">
      <protection locked="0"/>
    </xf>
    <xf numFmtId="0" fontId="15" fillId="0" borderId="1" xfId="0" applyFont="1" applyBorder="1" applyAlignment="1" applyProtection="1">
      <alignment horizontal="center" vertical="center" wrapText="1"/>
    </xf>
    <xf numFmtId="0" fontId="7"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0" fillId="0" borderId="0" xfId="0" applyAlignment="1" applyProtection="1">
      <alignment vertical="top" wrapText="1"/>
    </xf>
    <xf numFmtId="0" fontId="0" fillId="0" borderId="0" xfId="0" applyAlignment="1" applyProtection="1">
      <alignment horizontal="center" vertical="center" wrapText="1"/>
    </xf>
    <xf numFmtId="0" fontId="0" fillId="0" borderId="0" xfId="0" applyAlignment="1" applyProtection="1">
      <alignment horizontal="center" vertical="top" wrapText="1"/>
    </xf>
    <xf numFmtId="0" fontId="0" fillId="0" borderId="0" xfId="0" applyAlignment="1" applyProtection="1">
      <alignment vertical="center" wrapText="1"/>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Alignment="1" applyProtection="1">
      <alignment horizontal="left" vertical="top" wrapText="1" indent="4"/>
    </xf>
    <xf numFmtId="0" fontId="0" fillId="0" borderId="0" xfId="0" applyFill="1" applyBorder="1" applyAlignment="1" applyProtection="1">
      <alignment horizontal="center" vertical="top" wrapText="1"/>
    </xf>
    <xf numFmtId="0" fontId="3" fillId="0" borderId="0" xfId="0" applyFont="1" applyAlignment="1" applyProtection="1">
      <alignment horizontal="center" vertical="top" wrapText="1"/>
    </xf>
    <xf numFmtId="0" fontId="0" fillId="0" borderId="0" xfId="0" applyAlignment="1" applyProtection="1">
      <alignment horizontal="left" vertical="center" wrapText="1" indent="1"/>
    </xf>
    <xf numFmtId="0" fontId="0" fillId="3" borderId="1" xfId="0" applyFill="1" applyBorder="1" applyAlignment="1" applyProtection="1">
      <alignment horizontal="left" vertical="center" wrapText="1" indent="2"/>
      <protection locked="0"/>
    </xf>
    <xf numFmtId="0" fontId="3"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2" fillId="0" borderId="0" xfId="0" applyFont="1" applyAlignment="1">
      <alignment horizontal="center"/>
    </xf>
    <xf numFmtId="0" fontId="22" fillId="0" borderId="0" xfId="0" applyFont="1"/>
    <xf numFmtId="0" fontId="16" fillId="0" borderId="0" xfId="0" applyFont="1" applyAlignment="1" applyProtection="1">
      <alignment horizontal="center" vertical="top" wrapText="1"/>
    </xf>
    <xf numFmtId="0" fontId="4" fillId="0" borderId="0" xfId="0" applyFont="1" applyAlignment="1" applyProtection="1">
      <alignment horizontal="center" vertical="top" wrapText="1"/>
    </xf>
    <xf numFmtId="0" fontId="0" fillId="3" borderId="1" xfId="0" applyFill="1" applyBorder="1" applyAlignment="1" applyProtection="1">
      <alignment horizontal="center" vertical="center" wrapText="1"/>
      <protection locked="0"/>
    </xf>
    <xf numFmtId="0" fontId="6" fillId="0" borderId="0" xfId="0" applyFont="1" applyAlignment="1" applyProtection="1">
      <alignment horizontal="left" vertical="center" wrapText="1" indent="1"/>
    </xf>
    <xf numFmtId="0" fontId="0" fillId="0" borderId="0" xfId="0" applyFill="1" applyAlignment="1" applyProtection="1">
      <alignment horizontal="center" vertical="center" wrapText="1"/>
    </xf>
    <xf numFmtId="0" fontId="0" fillId="0" borderId="0" xfId="0" applyFill="1" applyAlignment="1" applyProtection="1">
      <alignment vertical="center" wrapText="1"/>
    </xf>
    <xf numFmtId="0" fontId="24" fillId="0" borderId="0" xfId="0" applyFont="1" applyFill="1" applyAlignment="1" applyProtection="1">
      <alignment vertical="center" wrapText="1"/>
    </xf>
    <xf numFmtId="0" fontId="3" fillId="0" borderId="0" xfId="0" applyFont="1" applyAlignment="1" applyProtection="1">
      <alignment horizontal="left" vertical="center" wrapText="1" indent="1"/>
    </xf>
    <xf numFmtId="0" fontId="24" fillId="0" borderId="0" xfId="0" applyFont="1" applyAlignment="1" applyProtection="1">
      <alignment vertical="center" wrapText="1"/>
    </xf>
    <xf numFmtId="0" fontId="23" fillId="0" borderId="0" xfId="0" applyFont="1" applyAlignment="1" applyProtection="1">
      <alignment vertical="center" wrapText="1"/>
    </xf>
    <xf numFmtId="0" fontId="3" fillId="0" borderId="0" xfId="0" applyFont="1" applyAlignment="1" applyProtection="1">
      <alignment horizontal="left" vertical="center" wrapText="1"/>
    </xf>
    <xf numFmtId="0" fontId="0" fillId="0" borderId="0" xfId="0" applyFill="1" applyBorder="1" applyAlignment="1" applyProtection="1">
      <alignment horizontal="center" vertical="center" wrapText="1"/>
    </xf>
    <xf numFmtId="0" fontId="9" fillId="0" borderId="0" xfId="0" applyFont="1" applyAlignment="1" applyProtection="1">
      <alignment horizontal="left" vertical="center" indent="1"/>
    </xf>
    <xf numFmtId="0" fontId="3" fillId="0" borderId="0" xfId="0" applyFont="1" applyAlignment="1" applyProtection="1">
      <alignment horizontal="left" vertical="center" indent="2"/>
    </xf>
    <xf numFmtId="0" fontId="2" fillId="0" borderId="0" xfId="0" applyFont="1" applyAlignment="1" applyProtection="1">
      <alignment vertical="center" wrapText="1"/>
    </xf>
    <xf numFmtId="0" fontId="18"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left" vertical="center" wrapText="1"/>
    </xf>
    <xf numFmtId="0" fontId="18" fillId="0" borderId="0" xfId="0" applyFont="1" applyAlignment="1" applyProtection="1">
      <alignment horizontal="left" vertical="center" wrapText="1" indent="2"/>
    </xf>
    <xf numFmtId="0" fontId="0" fillId="3" borderId="2" xfId="0" applyFill="1" applyBorder="1" applyAlignment="1" applyProtection="1">
      <alignment vertical="center" wrapText="1"/>
      <protection locked="0"/>
    </xf>
    <xf numFmtId="0" fontId="29" fillId="0" borderId="0" xfId="0" applyFont="1" applyBorder="1" applyAlignment="1">
      <alignment horizontal="center" vertical="top" wrapText="1"/>
    </xf>
    <xf numFmtId="0" fontId="0" fillId="0" borderId="0" xfId="0" applyBorder="1"/>
    <xf numFmtId="0" fontId="30" fillId="0" borderId="0" xfId="0" applyFont="1" applyBorder="1" applyAlignment="1">
      <alignment horizontal="left" vertical="top" wrapText="1"/>
    </xf>
    <xf numFmtId="0" fontId="30" fillId="0" borderId="0" xfId="0" applyFont="1" applyBorder="1" applyAlignment="1">
      <alignment horizontal="left" vertical="top" wrapText="1" indent="1"/>
    </xf>
    <xf numFmtId="0" fontId="0" fillId="2" borderId="1" xfId="0" applyFill="1" applyBorder="1" applyAlignment="1" applyProtection="1">
      <alignment vertical="center" wrapText="1"/>
      <protection locked="0"/>
    </xf>
    <xf numFmtId="0" fontId="31" fillId="0" borderId="0" xfId="0" applyFont="1" applyBorder="1" applyAlignment="1">
      <alignment horizontal="center" vertical="top" wrapText="1"/>
    </xf>
    <xf numFmtId="0" fontId="18" fillId="0" borderId="0" xfId="0" applyFont="1" applyAlignment="1" applyProtection="1">
      <alignment vertical="center" wrapText="1"/>
    </xf>
    <xf numFmtId="0" fontId="2" fillId="0" borderId="0" xfId="0" applyFont="1" applyBorder="1" applyAlignment="1" applyProtection="1">
      <alignment horizontal="left" vertical="center" wrapText="1"/>
    </xf>
    <xf numFmtId="0" fontId="2" fillId="5" borderId="1" xfId="0" applyFont="1" applyFill="1" applyBorder="1" applyAlignment="1" applyProtection="1">
      <alignment horizontal="center" vertical="center" wrapText="1"/>
    </xf>
    <xf numFmtId="0" fontId="27" fillId="0" borderId="0" xfId="2" applyFont="1" applyBorder="1" applyAlignment="1" applyProtection="1">
      <alignment horizontal="center"/>
      <protection locked="0"/>
    </xf>
    <xf numFmtId="0" fontId="18" fillId="0" borderId="0" xfId="0" applyFont="1" applyAlignment="1" applyProtection="1">
      <alignment horizontal="left" vertical="center" wrapText="1"/>
    </xf>
    <xf numFmtId="0" fontId="0" fillId="0" borderId="0" xfId="0" applyBorder="1" applyAlignment="1" applyProtection="1">
      <alignment horizontal="left" vertical="center" wrapText="1" indent="2"/>
    </xf>
    <xf numFmtId="0" fontId="18" fillId="0" borderId="0" xfId="0" applyFont="1" applyAlignment="1" applyProtection="1">
      <alignment vertical="top" wrapText="1"/>
    </xf>
    <xf numFmtId="0" fontId="7" fillId="4" borderId="1" xfId="0" applyFont="1" applyFill="1" applyBorder="1" applyAlignment="1">
      <alignment horizontal="center" vertical="top" wrapText="1"/>
    </xf>
    <xf numFmtId="0" fontId="3" fillId="0" borderId="0" xfId="0" applyFont="1" applyFill="1" applyBorder="1" applyAlignment="1">
      <alignment horizontal="center" vertical="top" wrapText="1"/>
    </xf>
    <xf numFmtId="9" fontId="18" fillId="0" borderId="0" xfId="3" applyFont="1" applyAlignment="1">
      <alignment horizontal="center" vertical="top" wrapText="1"/>
    </xf>
    <xf numFmtId="0" fontId="18" fillId="0" borderId="0" xfId="0" applyFont="1" applyAlignment="1">
      <alignment horizontal="center" vertical="top" wrapText="1"/>
    </xf>
    <xf numFmtId="0" fontId="6" fillId="0" borderId="0" xfId="0" applyFont="1" applyAlignment="1" applyProtection="1">
      <alignment horizontal="left" vertical="center" wrapText="1" indent="2"/>
    </xf>
    <xf numFmtId="0" fontId="6" fillId="0" borderId="0" xfId="0" applyFont="1" applyFill="1" applyAlignment="1" applyProtection="1">
      <alignment horizontal="left" vertical="center" wrapText="1" indent="2"/>
    </xf>
    <xf numFmtId="0" fontId="22" fillId="0" borderId="0" xfId="0" applyFont="1" applyAlignment="1">
      <alignment vertical="center"/>
    </xf>
    <xf numFmtId="0" fontId="15" fillId="0" borderId="0" xfId="0" applyFont="1"/>
    <xf numFmtId="0" fontId="15" fillId="0" borderId="0" xfId="0" applyFont="1" applyAlignment="1">
      <alignment horizontal="center"/>
    </xf>
    <xf numFmtId="0" fontId="18" fillId="0" borderId="0" xfId="0" applyFont="1"/>
    <xf numFmtId="0" fontId="3" fillId="0" borderId="0" xfId="0" applyFont="1"/>
    <xf numFmtId="1" fontId="18" fillId="0" borderId="0" xfId="1" applyNumberFormat="1" applyFont="1" applyAlignment="1">
      <alignment horizontal="center" vertical="center"/>
    </xf>
    <xf numFmtId="1" fontId="18" fillId="0" borderId="0" xfId="0" applyNumberFormat="1" applyFont="1" applyAlignment="1">
      <alignment horizontal="center"/>
    </xf>
    <xf numFmtId="164" fontId="15" fillId="0" borderId="0" xfId="0" applyNumberFormat="1" applyFont="1" applyAlignment="1">
      <alignment horizontal="center"/>
    </xf>
    <xf numFmtId="0" fontId="22" fillId="0" borderId="0" xfId="0" applyFont="1" applyAlignment="1">
      <alignment wrapText="1"/>
    </xf>
    <xf numFmtId="0" fontId="2" fillId="0" borderId="0" xfId="0" applyFont="1" applyAlignment="1">
      <alignment vertical="top" wrapText="1"/>
    </xf>
    <xf numFmtId="0" fontId="7" fillId="0" borderId="0" xfId="0" applyFont="1" applyFill="1" applyBorder="1" applyAlignment="1">
      <alignment horizontal="center" vertical="top" wrapText="1"/>
    </xf>
    <xf numFmtId="9" fontId="7" fillId="0" borderId="0" xfId="0" applyNumberFormat="1" applyFont="1" applyFill="1" applyBorder="1" applyAlignment="1">
      <alignment horizontal="center" vertical="top" wrapText="1"/>
    </xf>
    <xf numFmtId="9" fontId="10" fillId="0" borderId="1" xfId="3" applyFont="1" applyFill="1" applyBorder="1" applyAlignment="1">
      <alignment horizontal="center" vertical="center"/>
    </xf>
    <xf numFmtId="0" fontId="18" fillId="0" borderId="0" xfId="0" applyFont="1" applyFill="1" applyBorder="1" applyAlignment="1" applyProtection="1">
      <alignment horizontal="center" vertical="top" wrapText="1"/>
    </xf>
    <xf numFmtId="0" fontId="32" fillId="0" borderId="0" xfId="0" applyFont="1" applyBorder="1" applyAlignment="1">
      <alignment horizontal="center" vertical="top" wrapText="1"/>
    </xf>
    <xf numFmtId="0" fontId="33" fillId="0" borderId="0" xfId="0" applyFont="1" applyBorder="1" applyAlignment="1">
      <alignment horizontal="center" vertical="top" wrapText="1"/>
    </xf>
    <xf numFmtId="0" fontId="18" fillId="0" borderId="0" xfId="0" applyFont="1" applyBorder="1" applyAlignment="1" applyProtection="1">
      <alignment horizontal="left" vertical="center" wrapText="1" indent="2"/>
    </xf>
    <xf numFmtId="0" fontId="35" fillId="0" borderId="0" xfId="0" applyFont="1" applyBorder="1"/>
    <xf numFmtId="0" fontId="18" fillId="0" borderId="0" xfId="0" applyFont="1" applyFill="1" applyAlignment="1" applyProtection="1">
      <alignment vertical="center" wrapText="1"/>
    </xf>
    <xf numFmtId="0" fontId="0" fillId="0" borderId="0" xfId="0" applyAlignment="1" applyProtection="1">
      <alignment vertical="center" wrapText="1"/>
      <protection locked="0"/>
    </xf>
    <xf numFmtId="1" fontId="10" fillId="0" borderId="0" xfId="0" applyNumberFormat="1" applyFont="1"/>
    <xf numFmtId="1" fontId="18" fillId="0" borderId="0" xfId="0" applyNumberFormat="1" applyFont="1"/>
    <xf numFmtId="0" fontId="18" fillId="0" borderId="0" xfId="0" applyFont="1" applyFill="1" applyAlignment="1" applyProtection="1">
      <alignment horizontal="left" vertical="center" wrapText="1" indent="2"/>
    </xf>
    <xf numFmtId="0" fontId="18" fillId="0" borderId="0" xfId="0" applyFont="1" applyFill="1" applyAlignment="1" applyProtection="1">
      <alignment horizontal="left" vertical="center" wrapText="1" indent="1"/>
    </xf>
    <xf numFmtId="0" fontId="18" fillId="0" borderId="0" xfId="0" applyFont="1" applyFill="1" applyBorder="1" applyAlignment="1" applyProtection="1">
      <alignment horizontal="left" vertical="center" wrapText="1" indent="2"/>
    </xf>
    <xf numFmtId="0" fontId="36" fillId="0" borderId="0" xfId="0" applyFont="1" applyBorder="1" applyAlignment="1">
      <alignment horizontal="left" vertical="top" wrapText="1"/>
    </xf>
    <xf numFmtId="0" fontId="37" fillId="0" borderId="0" xfId="0" applyFont="1" applyBorder="1" applyAlignment="1">
      <alignment horizontal="center" vertical="top" wrapText="1"/>
    </xf>
    <xf numFmtId="0" fontId="39" fillId="0" borderId="0" xfId="0" applyFont="1" applyBorder="1" applyAlignment="1">
      <alignment horizontal="left" vertical="top" wrapText="1"/>
    </xf>
    <xf numFmtId="0" fontId="39" fillId="0" borderId="0" xfId="0" applyFont="1" applyBorder="1" applyAlignment="1">
      <alignment horizontal="left" vertical="top" wrapText="1" indent="1"/>
    </xf>
    <xf numFmtId="0" fontId="27" fillId="0" borderId="0" xfId="2" applyFont="1" applyBorder="1" applyAlignment="1" applyProtection="1">
      <alignment horizontal="left" vertical="top" wrapText="1" indent="1"/>
      <protection locked="0"/>
    </xf>
    <xf numFmtId="0" fontId="18" fillId="0" borderId="0" xfId="0" applyFont="1" applyBorder="1"/>
    <xf numFmtId="0" fontId="14" fillId="0" borderId="0" xfId="0" applyFont="1" applyAlignment="1">
      <alignment horizontal="center"/>
    </xf>
    <xf numFmtId="0" fontId="0" fillId="3" borderId="1" xfId="0" applyFill="1" applyBorder="1" applyAlignment="1" applyProtection="1">
      <alignment horizontal="right"/>
      <protection locked="0"/>
    </xf>
    <xf numFmtId="0" fontId="21" fillId="0" borderId="0" xfId="0" applyFont="1" applyAlignment="1">
      <alignment horizontal="center" vertical="center"/>
    </xf>
    <xf numFmtId="0" fontId="28" fillId="0" borderId="0" xfId="0" applyFont="1" applyAlignment="1">
      <alignment horizontal="center" vertical="center"/>
    </xf>
    <xf numFmtId="0" fontId="20" fillId="0" borderId="3" xfId="0" applyFont="1" applyBorder="1" applyAlignment="1">
      <alignment horizontal="center" vertical="center" wrapText="1"/>
    </xf>
    <xf numFmtId="0" fontId="20" fillId="0" borderId="0" xfId="0" applyFont="1" applyAlignment="1" applyProtection="1">
      <alignment horizontal="center"/>
    </xf>
  </cellXfs>
  <cellStyles count="4">
    <cellStyle name="Comma" xfId="1" builtinId="3"/>
    <cellStyle name="Hyperlink" xfId="2" builtinId="8"/>
    <cellStyle name="Normal" xfId="0" builtinId="0"/>
    <cellStyle name="Percent" xfId="3" builtinId="5"/>
  </cellStyles>
  <dxfs count="3">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13"/>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495300</xdr:colOff>
      <xdr:row>30</xdr:row>
      <xdr:rowOff>285750</xdr:rowOff>
    </xdr:from>
    <xdr:ext cx="184731" cy="264560"/>
    <xdr:sp macro="" textlink="">
      <xdr:nvSpPr>
        <xdr:cNvPr id="2" name="TextBox 1"/>
        <xdr:cNvSpPr txBox="1"/>
      </xdr:nvSpPr>
      <xdr:spPr>
        <a:xfrm>
          <a:off x="7086600" y="1291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semaryt@mun.ca?subject=Privacy%20Checklis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mun.ca/iapp/home/aboutus.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showRowColHeaders="0" topLeftCell="A13" workbookViewId="0">
      <selection activeCell="B32" sqref="B32"/>
    </sheetView>
  </sheetViews>
  <sheetFormatPr defaultRowHeight="12.75" x14ac:dyDescent="0.2"/>
  <cols>
    <col min="1" max="1" width="9.140625" style="65"/>
    <col min="2" max="2" width="91.5703125" style="65" customWidth="1"/>
    <col min="3" max="16384" width="9.140625" style="65"/>
  </cols>
  <sheetData>
    <row r="1" spans="2:2" ht="23.25" x14ac:dyDescent="0.2">
      <c r="B1" s="69" t="s">
        <v>225</v>
      </c>
    </row>
    <row r="3" spans="2:2" ht="24" x14ac:dyDescent="0.2">
      <c r="B3" s="98" t="s">
        <v>266</v>
      </c>
    </row>
    <row r="6" spans="2:2" ht="18" x14ac:dyDescent="0.2">
      <c r="B6" s="64" t="s">
        <v>218</v>
      </c>
    </row>
    <row r="8" spans="2:2" ht="18" x14ac:dyDescent="0.2">
      <c r="B8" s="64" t="s">
        <v>219</v>
      </c>
    </row>
    <row r="9" spans="2:2" ht="18" x14ac:dyDescent="0.2">
      <c r="B9" s="64" t="s">
        <v>220</v>
      </c>
    </row>
    <row r="10" spans="2:2" ht="18.75" x14ac:dyDescent="0.2">
      <c r="B10" s="109" t="s">
        <v>343</v>
      </c>
    </row>
    <row r="11" spans="2:2" ht="14.25" x14ac:dyDescent="0.2">
      <c r="B11" s="97" t="s">
        <v>342</v>
      </c>
    </row>
    <row r="12" spans="2:2" ht="18" x14ac:dyDescent="0.2">
      <c r="B12" s="64"/>
    </row>
    <row r="13" spans="2:2" ht="38.25" x14ac:dyDescent="0.2">
      <c r="B13" s="108" t="s">
        <v>344</v>
      </c>
    </row>
    <row r="14" spans="2:2" x14ac:dyDescent="0.2">
      <c r="B14" s="66"/>
    </row>
    <row r="15" spans="2:2" ht="38.25" x14ac:dyDescent="0.2">
      <c r="B15" s="110" t="s">
        <v>345</v>
      </c>
    </row>
    <row r="16" spans="2:2" x14ac:dyDescent="0.2">
      <c r="B16" s="66"/>
    </row>
    <row r="17" spans="2:3" ht="38.25" x14ac:dyDescent="0.2">
      <c r="B17" s="110" t="s">
        <v>346</v>
      </c>
    </row>
    <row r="18" spans="2:3" x14ac:dyDescent="0.2">
      <c r="B18" s="66"/>
    </row>
    <row r="19" spans="2:3" x14ac:dyDescent="0.2">
      <c r="B19" s="66"/>
    </row>
    <row r="20" spans="2:3" x14ac:dyDescent="0.2">
      <c r="B20" s="66" t="s">
        <v>221</v>
      </c>
    </row>
    <row r="21" spans="2:3" x14ac:dyDescent="0.2">
      <c r="B21" s="66"/>
    </row>
    <row r="22" spans="2:3" ht="25.5" x14ac:dyDescent="0.2">
      <c r="B22" s="67" t="s">
        <v>222</v>
      </c>
    </row>
    <row r="23" spans="2:3" x14ac:dyDescent="0.2">
      <c r="B23" s="66"/>
    </row>
    <row r="24" spans="2:3" ht="38.25" x14ac:dyDescent="0.2">
      <c r="B24" s="67" t="s">
        <v>260</v>
      </c>
    </row>
    <row r="25" spans="2:3" x14ac:dyDescent="0.2">
      <c r="B25" s="66"/>
    </row>
    <row r="26" spans="2:3" ht="25.5" x14ac:dyDescent="0.2">
      <c r="B26" s="67" t="s">
        <v>261</v>
      </c>
    </row>
    <row r="27" spans="2:3" x14ac:dyDescent="0.2">
      <c r="B27" s="66"/>
    </row>
    <row r="28" spans="2:3" x14ac:dyDescent="0.2">
      <c r="B28" s="111" t="s">
        <v>347</v>
      </c>
    </row>
    <row r="29" spans="2:3" x14ac:dyDescent="0.2">
      <c r="B29" s="66"/>
    </row>
    <row r="30" spans="2:3" x14ac:dyDescent="0.2">
      <c r="B30" s="67" t="s">
        <v>224</v>
      </c>
    </row>
    <row r="31" spans="2:3" x14ac:dyDescent="0.2">
      <c r="B31" s="66"/>
    </row>
    <row r="32" spans="2:3" x14ac:dyDescent="0.2">
      <c r="B32" s="112" t="s">
        <v>348</v>
      </c>
      <c r="C32" s="113"/>
    </row>
    <row r="33" spans="2:5" x14ac:dyDescent="0.2">
      <c r="B33" s="66"/>
    </row>
    <row r="34" spans="2:5" ht="38.25" x14ac:dyDescent="0.2">
      <c r="B34" s="111" t="s">
        <v>349</v>
      </c>
    </row>
    <row r="36" spans="2:5" x14ac:dyDescent="0.2">
      <c r="B36" s="73" t="s">
        <v>350</v>
      </c>
    </row>
    <row r="42" spans="2:5" x14ac:dyDescent="0.2">
      <c r="E42" s="100"/>
    </row>
  </sheetData>
  <customSheetViews>
    <customSheetView guid="{B4D96C8A-3B9A-4675-AC6B-3980997E2F97}" showGridLines="0" showRowCol="0">
      <selection activeCell="B32" sqref="B32"/>
      <pageMargins left="0.7" right="0.7" top="0.75" bottom="0.75" header="0.3" footer="0.3"/>
      <pageSetup paperSize="9" orientation="portrait" horizontalDpi="300" verticalDpi="300" r:id="rId1"/>
    </customSheetView>
    <customSheetView guid="{FAA723AE-9154-498D-AA4B-326341D69847}" showGridLines="0" showRowCol="0" topLeftCell="A4">
      <selection activeCell="B6" sqref="B6"/>
      <pageMargins left="0.7" right="0.7" top="0.75" bottom="0.75" header="0.3" footer="0.3"/>
      <pageSetup paperSize="9" orientation="portrait" horizontalDpi="300" verticalDpi="300" r:id="rId2"/>
    </customSheetView>
  </customSheetViews>
  <phoneticPr fontId="5" type="noConversion"/>
  <hyperlinks>
    <hyperlink ref="B32" r:id="rId3" display="6. Click here to e-mail the completed spreadsheet to Rosemary Smith at rsmith@mun.ca"/>
    <hyperlink ref="B36" r:id="rId4" display="(CLICK HERE to go to http://www.mun.ca/iapp/home/aboutus.php)"/>
  </hyperlinks>
  <pageMargins left="0.7" right="0.7" top="0.75" bottom="0.75" header="0.3" footer="0.3"/>
  <pageSetup paperSize="9" orientation="portrait" horizontalDpi="300" verticalDpi="30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2"/>
  <sheetViews>
    <sheetView showGridLines="0" showRowColHeaders="0" tabSelected="1" topLeftCell="A307" zoomScale="115" zoomScaleNormal="115" workbookViewId="0">
      <selection activeCell="C3" sqref="C3"/>
    </sheetView>
  </sheetViews>
  <sheetFormatPr defaultRowHeight="26.25" customHeight="1" x14ac:dyDescent="0.2"/>
  <cols>
    <col min="1" max="1" width="6.5703125" style="30" bestFit="1" customWidth="1"/>
    <col min="2" max="2" width="9.7109375" style="31" bestFit="1" customWidth="1"/>
    <col min="3" max="3" width="82.5703125" style="32" customWidth="1"/>
    <col min="4" max="4" width="13" style="31" hidden="1" customWidth="1"/>
    <col min="5" max="5" width="9.5703125" style="31" hidden="1" customWidth="1"/>
    <col min="6" max="6" width="9.140625" style="31" hidden="1" customWidth="1"/>
    <col min="7" max="7" width="9.140625" style="29" hidden="1" customWidth="1"/>
    <col min="8" max="16384" width="9.140625" style="29"/>
  </cols>
  <sheetData>
    <row r="1" spans="1:7" ht="86.25" x14ac:dyDescent="0.2">
      <c r="A1" s="26" t="s">
        <v>120</v>
      </c>
      <c r="B1" s="40"/>
      <c r="C1" s="41" t="s">
        <v>263</v>
      </c>
      <c r="D1" s="27" t="s">
        <v>138</v>
      </c>
      <c r="E1" s="27" t="s">
        <v>264</v>
      </c>
      <c r="F1" s="28" t="s">
        <v>139</v>
      </c>
      <c r="G1" s="76" t="s">
        <v>249</v>
      </c>
    </row>
    <row r="2" spans="1:7" ht="26.25" customHeight="1" x14ac:dyDescent="0.2">
      <c r="A2" s="30">
        <v>1</v>
      </c>
      <c r="C2" s="32" t="s">
        <v>121</v>
      </c>
      <c r="D2" s="31" t="s">
        <v>223</v>
      </c>
      <c r="E2" s="31" t="s">
        <v>223</v>
      </c>
      <c r="F2" s="31" t="s">
        <v>223</v>
      </c>
      <c r="G2" s="31" t="s">
        <v>223</v>
      </c>
    </row>
    <row r="3" spans="1:7" ht="26.25" customHeight="1" x14ac:dyDescent="0.2">
      <c r="A3" s="30">
        <f>A2+1</f>
        <v>2</v>
      </c>
      <c r="C3" s="68"/>
    </row>
    <row r="4" spans="1:7" ht="26.25" customHeight="1" x14ac:dyDescent="0.2">
      <c r="A4" s="30">
        <f t="shared" ref="A4:A22" si="0">A3+1</f>
        <v>3</v>
      </c>
      <c r="C4" s="32" t="s">
        <v>122</v>
      </c>
    </row>
    <row r="5" spans="1:7" ht="26.25" customHeight="1" x14ac:dyDescent="0.2">
      <c r="A5" s="30">
        <f t="shared" si="0"/>
        <v>4</v>
      </c>
      <c r="C5" s="9"/>
    </row>
    <row r="6" spans="1:7" ht="26.25" customHeight="1" x14ac:dyDescent="0.2">
      <c r="A6" s="30">
        <f t="shared" si="0"/>
        <v>5</v>
      </c>
      <c r="C6" s="70" t="s">
        <v>267</v>
      </c>
    </row>
    <row r="7" spans="1:7" ht="26.25" customHeight="1" x14ac:dyDescent="0.2">
      <c r="A7" s="30">
        <f t="shared" si="0"/>
        <v>6</v>
      </c>
      <c r="C7" s="9"/>
    </row>
    <row r="8" spans="1:7" ht="26.25" customHeight="1" x14ac:dyDescent="0.2">
      <c r="A8" s="30">
        <f t="shared" si="0"/>
        <v>7</v>
      </c>
      <c r="C8" s="32" t="s">
        <v>123</v>
      </c>
    </row>
    <row r="9" spans="1:7" ht="26.25" customHeight="1" x14ac:dyDescent="0.2">
      <c r="A9" s="30">
        <f t="shared" si="0"/>
        <v>8</v>
      </c>
      <c r="C9" s="9"/>
    </row>
    <row r="10" spans="1:7" ht="26.25" customHeight="1" x14ac:dyDescent="0.2">
      <c r="A10" s="30">
        <f t="shared" si="0"/>
        <v>9</v>
      </c>
      <c r="C10" s="32" t="s">
        <v>124</v>
      </c>
    </row>
    <row r="11" spans="1:7" ht="26.25" customHeight="1" x14ac:dyDescent="0.2">
      <c r="A11" s="30">
        <f t="shared" si="0"/>
        <v>10</v>
      </c>
      <c r="C11" s="9"/>
    </row>
    <row r="12" spans="1:7" ht="26.25" customHeight="1" x14ac:dyDescent="0.2">
      <c r="A12" s="30">
        <f t="shared" si="0"/>
        <v>11</v>
      </c>
      <c r="C12" s="32" t="s">
        <v>125</v>
      </c>
    </row>
    <row r="13" spans="1:7" ht="26.25" customHeight="1" x14ac:dyDescent="0.2">
      <c r="A13" s="30">
        <f t="shared" si="0"/>
        <v>12</v>
      </c>
      <c r="C13" s="9"/>
    </row>
    <row r="14" spans="1:7" ht="26.25" customHeight="1" x14ac:dyDescent="0.2">
      <c r="A14" s="30">
        <f>A13+1</f>
        <v>13</v>
      </c>
      <c r="C14" s="32" t="s">
        <v>126</v>
      </c>
    </row>
    <row r="15" spans="1:7" ht="26.25" customHeight="1" x14ac:dyDescent="0.2">
      <c r="A15" s="30">
        <f t="shared" si="0"/>
        <v>14</v>
      </c>
      <c r="B15" s="60"/>
      <c r="C15" s="34" t="s">
        <v>156</v>
      </c>
      <c r="D15" s="31">
        <f>-2</f>
        <v>-2</v>
      </c>
      <c r="E15" s="31">
        <f>ABS(D15)</f>
        <v>2</v>
      </c>
      <c r="F15" s="31">
        <f>IF(TRIM(B15)&lt;&gt;"",D15*E15,0)</f>
        <v>0</v>
      </c>
      <c r="G15" s="31">
        <f>IF(TRIM(B15)&lt;&gt;"",1,0)</f>
        <v>0</v>
      </c>
    </row>
    <row r="16" spans="1:7" ht="26.25" customHeight="1" x14ac:dyDescent="0.2">
      <c r="A16" s="30">
        <f t="shared" si="0"/>
        <v>15</v>
      </c>
      <c r="B16" s="60"/>
      <c r="C16" s="33" t="s">
        <v>157</v>
      </c>
      <c r="D16" s="31">
        <f>-1</f>
        <v>-1</v>
      </c>
      <c r="E16" s="31">
        <f t="shared" ref="E16:E79" si="1">ABS(D16)</f>
        <v>1</v>
      </c>
      <c r="F16" s="31">
        <f t="shared" ref="F16:F79" si="2">IF(TRIM(B16)&lt;&gt;"",D16*E16,0)</f>
        <v>0</v>
      </c>
      <c r="G16" s="31">
        <f t="shared" ref="G16:G79" si="3">IF(TRIM(B16)&lt;&gt;"",1,0)</f>
        <v>0</v>
      </c>
    </row>
    <row r="17" spans="1:7" ht="26.25" customHeight="1" x14ac:dyDescent="0.2">
      <c r="A17" s="30">
        <f t="shared" si="0"/>
        <v>16</v>
      </c>
      <c r="B17" s="60"/>
      <c r="C17" s="33" t="s">
        <v>40</v>
      </c>
      <c r="D17" s="31">
        <f>3</f>
        <v>3</v>
      </c>
      <c r="E17" s="31">
        <f t="shared" si="1"/>
        <v>3</v>
      </c>
      <c r="F17" s="31">
        <f t="shared" si="2"/>
        <v>0</v>
      </c>
      <c r="G17" s="31">
        <f t="shared" si="3"/>
        <v>0</v>
      </c>
    </row>
    <row r="18" spans="1:7" ht="26.25" customHeight="1" x14ac:dyDescent="0.2">
      <c r="A18" s="30">
        <f t="shared" si="0"/>
        <v>17</v>
      </c>
      <c r="B18" s="60"/>
      <c r="C18" s="33" t="s">
        <v>41</v>
      </c>
      <c r="D18" s="31">
        <v>1</v>
      </c>
      <c r="E18" s="31">
        <f t="shared" si="1"/>
        <v>1</v>
      </c>
      <c r="F18" s="31">
        <f t="shared" si="2"/>
        <v>0</v>
      </c>
      <c r="G18" s="31">
        <f t="shared" si="3"/>
        <v>0</v>
      </c>
    </row>
    <row r="19" spans="1:7" ht="26.25" customHeight="1" x14ac:dyDescent="0.2">
      <c r="A19" s="30">
        <f t="shared" si="0"/>
        <v>18</v>
      </c>
      <c r="B19" s="4"/>
      <c r="C19" s="33" t="s">
        <v>112</v>
      </c>
      <c r="D19" s="31">
        <v>3</v>
      </c>
      <c r="E19" s="31">
        <f t="shared" si="1"/>
        <v>3</v>
      </c>
      <c r="F19" s="31">
        <f t="shared" si="2"/>
        <v>0</v>
      </c>
      <c r="G19" s="31">
        <f t="shared" si="3"/>
        <v>0</v>
      </c>
    </row>
    <row r="20" spans="1:7" ht="26.25" customHeight="1" x14ac:dyDescent="0.2">
      <c r="A20" s="30">
        <f t="shared" si="0"/>
        <v>19</v>
      </c>
      <c r="B20" s="4"/>
      <c r="C20" s="33" t="s">
        <v>42</v>
      </c>
      <c r="D20" s="31">
        <v>3</v>
      </c>
      <c r="E20" s="31">
        <f t="shared" si="1"/>
        <v>3</v>
      </c>
      <c r="F20" s="31">
        <f t="shared" si="2"/>
        <v>0</v>
      </c>
      <c r="G20" s="31">
        <f t="shared" si="3"/>
        <v>0</v>
      </c>
    </row>
    <row r="21" spans="1:7" ht="26.25" customHeight="1" x14ac:dyDescent="0.2">
      <c r="A21" s="30">
        <f t="shared" si="0"/>
        <v>20</v>
      </c>
      <c r="B21" s="60"/>
      <c r="C21" s="105" t="s">
        <v>276</v>
      </c>
      <c r="D21" s="31">
        <v>0</v>
      </c>
      <c r="E21" s="31">
        <f t="shared" si="1"/>
        <v>0</v>
      </c>
      <c r="F21" s="31">
        <f t="shared" si="2"/>
        <v>0</v>
      </c>
      <c r="G21" s="31">
        <f t="shared" si="3"/>
        <v>0</v>
      </c>
    </row>
    <row r="22" spans="1:7" ht="26.25" customHeight="1" x14ac:dyDescent="0.2">
      <c r="A22" s="30">
        <f t="shared" si="0"/>
        <v>21</v>
      </c>
      <c r="B22" s="21"/>
      <c r="C22" s="8"/>
      <c r="E22" s="31">
        <f t="shared" si="1"/>
        <v>0</v>
      </c>
      <c r="F22" s="31">
        <f t="shared" si="2"/>
        <v>0</v>
      </c>
      <c r="G22" s="31">
        <f t="shared" si="3"/>
        <v>0</v>
      </c>
    </row>
    <row r="23" spans="1:7" ht="26.25" customHeight="1" x14ac:dyDescent="0.2">
      <c r="A23" s="30">
        <f>A22+1</f>
        <v>22</v>
      </c>
      <c r="C23" s="58" t="s">
        <v>212</v>
      </c>
      <c r="E23" s="31">
        <f t="shared" si="1"/>
        <v>0</v>
      </c>
      <c r="F23" s="31">
        <f t="shared" si="2"/>
        <v>0</v>
      </c>
      <c r="G23" s="31">
        <f t="shared" si="3"/>
        <v>0</v>
      </c>
    </row>
    <row r="24" spans="1:7" ht="173.25" customHeight="1" x14ac:dyDescent="0.2">
      <c r="A24" s="30">
        <f>A23+1</f>
        <v>23</v>
      </c>
      <c r="C24" s="8"/>
      <c r="E24" s="31">
        <f t="shared" si="1"/>
        <v>0</v>
      </c>
      <c r="F24" s="31">
        <f t="shared" si="2"/>
        <v>0</v>
      </c>
      <c r="G24" s="31">
        <f t="shared" si="3"/>
        <v>0</v>
      </c>
    </row>
    <row r="25" spans="1:7" s="35" customFormat="1" ht="26.25" customHeight="1" x14ac:dyDescent="0.2">
      <c r="A25" s="30">
        <f t="shared" ref="A25:A88" si="4">A24+1</f>
        <v>24</v>
      </c>
      <c r="B25" s="31"/>
      <c r="C25" s="32" t="s">
        <v>268</v>
      </c>
      <c r="D25" s="31"/>
      <c r="E25" s="31">
        <f t="shared" si="1"/>
        <v>0</v>
      </c>
      <c r="F25" s="31">
        <f t="shared" si="2"/>
        <v>0</v>
      </c>
      <c r="G25" s="31">
        <f t="shared" si="3"/>
        <v>0</v>
      </c>
    </row>
    <row r="26" spans="1:7" ht="26.25" customHeight="1" x14ac:dyDescent="0.2">
      <c r="A26" s="30">
        <f t="shared" si="4"/>
        <v>25</v>
      </c>
      <c r="B26" s="4"/>
      <c r="C26" s="33" t="s">
        <v>47</v>
      </c>
      <c r="D26" s="31">
        <v>-3</v>
      </c>
      <c r="E26" s="31">
        <f t="shared" si="1"/>
        <v>3</v>
      </c>
      <c r="F26" s="31">
        <f t="shared" si="2"/>
        <v>0</v>
      </c>
      <c r="G26" s="31">
        <f t="shared" si="3"/>
        <v>0</v>
      </c>
    </row>
    <row r="27" spans="1:7" ht="26.25" customHeight="1" x14ac:dyDescent="0.2">
      <c r="A27" s="30">
        <f t="shared" si="4"/>
        <v>26</v>
      </c>
      <c r="B27" s="4"/>
      <c r="C27" s="33" t="s">
        <v>48</v>
      </c>
      <c r="D27" s="31">
        <v>3</v>
      </c>
      <c r="E27" s="31">
        <f t="shared" si="1"/>
        <v>3</v>
      </c>
      <c r="F27" s="31">
        <f t="shared" si="2"/>
        <v>0</v>
      </c>
      <c r="G27" s="31">
        <f t="shared" si="3"/>
        <v>0</v>
      </c>
    </row>
    <row r="28" spans="1:7" ht="26.25" customHeight="1" x14ac:dyDescent="0.2">
      <c r="A28" s="30">
        <f t="shared" si="4"/>
        <v>27</v>
      </c>
      <c r="B28" s="4"/>
      <c r="C28" s="33" t="s">
        <v>50</v>
      </c>
      <c r="D28" s="31">
        <v>-1</v>
      </c>
      <c r="E28" s="31">
        <f t="shared" si="1"/>
        <v>1</v>
      </c>
      <c r="F28" s="31">
        <f t="shared" si="2"/>
        <v>0</v>
      </c>
      <c r="G28" s="31">
        <f t="shared" si="3"/>
        <v>0</v>
      </c>
    </row>
    <row r="29" spans="1:7" ht="26.25" customHeight="1" x14ac:dyDescent="0.2">
      <c r="A29" s="30">
        <f t="shared" si="4"/>
        <v>28</v>
      </c>
      <c r="B29" s="29"/>
      <c r="C29" s="8"/>
      <c r="E29" s="31">
        <f t="shared" si="1"/>
        <v>0</v>
      </c>
      <c r="F29" s="31">
        <f t="shared" si="2"/>
        <v>0</v>
      </c>
      <c r="G29" s="31">
        <f t="shared" si="3"/>
        <v>0</v>
      </c>
    </row>
    <row r="30" spans="1:7" ht="26.25" customHeight="1" x14ac:dyDescent="0.2">
      <c r="A30" s="30">
        <f t="shared" si="4"/>
        <v>29</v>
      </c>
      <c r="C30" s="70" t="s">
        <v>329</v>
      </c>
      <c r="E30" s="31">
        <f t="shared" si="1"/>
        <v>0</v>
      </c>
      <c r="F30" s="31">
        <f t="shared" si="2"/>
        <v>0</v>
      </c>
      <c r="G30" s="31">
        <f t="shared" si="3"/>
        <v>0</v>
      </c>
    </row>
    <row r="31" spans="1:7" ht="26.25" customHeight="1" x14ac:dyDescent="0.2">
      <c r="A31" s="30">
        <f t="shared" si="4"/>
        <v>30</v>
      </c>
      <c r="B31" s="4"/>
      <c r="C31" s="33" t="s">
        <v>68</v>
      </c>
      <c r="D31" s="31">
        <v>-3</v>
      </c>
      <c r="E31" s="31">
        <f t="shared" si="1"/>
        <v>3</v>
      </c>
      <c r="F31" s="31">
        <f t="shared" si="2"/>
        <v>0</v>
      </c>
      <c r="G31" s="31">
        <f t="shared" si="3"/>
        <v>0</v>
      </c>
    </row>
    <row r="32" spans="1:7" ht="26.25" customHeight="1" x14ac:dyDescent="0.2">
      <c r="A32" s="30">
        <f t="shared" si="4"/>
        <v>31</v>
      </c>
      <c r="B32" s="60"/>
      <c r="C32" s="33" t="s">
        <v>67</v>
      </c>
      <c r="D32" s="31">
        <v>-1</v>
      </c>
      <c r="E32" s="31">
        <f t="shared" si="1"/>
        <v>1</v>
      </c>
      <c r="F32" s="31">
        <f t="shared" si="2"/>
        <v>0</v>
      </c>
      <c r="G32" s="31">
        <f t="shared" si="3"/>
        <v>0</v>
      </c>
    </row>
    <row r="33" spans="1:7" ht="26.25" customHeight="1" x14ac:dyDescent="0.2">
      <c r="A33" s="30">
        <f t="shared" si="4"/>
        <v>32</v>
      </c>
      <c r="B33" s="4"/>
      <c r="C33" s="33" t="s">
        <v>70</v>
      </c>
      <c r="D33" s="31">
        <v>0</v>
      </c>
      <c r="E33" s="31">
        <f t="shared" si="1"/>
        <v>0</v>
      </c>
      <c r="F33" s="31">
        <f t="shared" si="2"/>
        <v>0</v>
      </c>
      <c r="G33" s="31">
        <f t="shared" si="3"/>
        <v>0</v>
      </c>
    </row>
    <row r="34" spans="1:7" ht="26.25" customHeight="1" x14ac:dyDescent="0.2">
      <c r="A34" s="30">
        <f t="shared" si="4"/>
        <v>33</v>
      </c>
      <c r="B34" s="4"/>
      <c r="C34" s="33" t="s">
        <v>69</v>
      </c>
      <c r="D34" s="31">
        <v>-1</v>
      </c>
      <c r="E34" s="31">
        <f t="shared" si="1"/>
        <v>1</v>
      </c>
      <c r="F34" s="31">
        <f t="shared" si="2"/>
        <v>0</v>
      </c>
      <c r="G34" s="31">
        <f t="shared" si="3"/>
        <v>0</v>
      </c>
    </row>
    <row r="35" spans="1:7" ht="26.25" customHeight="1" x14ac:dyDescent="0.2">
      <c r="A35" s="30">
        <f t="shared" si="4"/>
        <v>34</v>
      </c>
      <c r="B35" s="4"/>
      <c r="C35" s="33" t="s">
        <v>72</v>
      </c>
      <c r="D35" s="31">
        <v>0</v>
      </c>
      <c r="E35" s="31">
        <f t="shared" si="1"/>
        <v>0</v>
      </c>
      <c r="F35" s="31">
        <f t="shared" si="2"/>
        <v>0</v>
      </c>
      <c r="G35" s="31">
        <f t="shared" si="3"/>
        <v>0</v>
      </c>
    </row>
    <row r="36" spans="1:7" ht="26.25" customHeight="1" x14ac:dyDescent="0.2">
      <c r="A36" s="30">
        <f t="shared" si="4"/>
        <v>35</v>
      </c>
      <c r="B36" s="4"/>
      <c r="C36" s="33" t="s">
        <v>71</v>
      </c>
      <c r="D36" s="31">
        <v>-1</v>
      </c>
      <c r="E36" s="31">
        <f t="shared" si="1"/>
        <v>1</v>
      </c>
      <c r="F36" s="31">
        <f t="shared" si="2"/>
        <v>0</v>
      </c>
      <c r="G36" s="31">
        <f t="shared" si="3"/>
        <v>0</v>
      </c>
    </row>
    <row r="37" spans="1:7" ht="26.25" customHeight="1" x14ac:dyDescent="0.2">
      <c r="A37" s="30">
        <f t="shared" si="4"/>
        <v>36</v>
      </c>
      <c r="B37" s="4"/>
      <c r="C37" s="33" t="s">
        <v>74</v>
      </c>
      <c r="D37" s="31">
        <v>-1</v>
      </c>
      <c r="E37" s="31">
        <f t="shared" si="1"/>
        <v>1</v>
      </c>
      <c r="F37" s="31">
        <f t="shared" si="2"/>
        <v>0</v>
      </c>
      <c r="G37" s="31">
        <f t="shared" si="3"/>
        <v>0</v>
      </c>
    </row>
    <row r="38" spans="1:7" ht="26.25" customHeight="1" x14ac:dyDescent="0.2">
      <c r="A38" s="30">
        <f t="shared" si="4"/>
        <v>37</v>
      </c>
      <c r="B38" s="4"/>
      <c r="C38" s="33" t="s">
        <v>73</v>
      </c>
      <c r="D38" s="31">
        <v>-1</v>
      </c>
      <c r="E38" s="31">
        <f t="shared" si="1"/>
        <v>1</v>
      </c>
      <c r="F38" s="31">
        <f t="shared" si="2"/>
        <v>0</v>
      </c>
      <c r="G38" s="31">
        <f t="shared" si="3"/>
        <v>0</v>
      </c>
    </row>
    <row r="39" spans="1:7" ht="26.25" customHeight="1" x14ac:dyDescent="0.2">
      <c r="A39" s="30">
        <f t="shared" si="4"/>
        <v>38</v>
      </c>
      <c r="B39" s="4"/>
      <c r="C39" s="33" t="s">
        <v>76</v>
      </c>
      <c r="D39" s="31">
        <v>-1</v>
      </c>
      <c r="E39" s="31">
        <f t="shared" si="1"/>
        <v>1</v>
      </c>
      <c r="F39" s="31">
        <f t="shared" si="2"/>
        <v>0</v>
      </c>
      <c r="G39" s="31">
        <f t="shared" si="3"/>
        <v>0</v>
      </c>
    </row>
    <row r="40" spans="1:7" ht="26.25" customHeight="1" x14ac:dyDescent="0.2">
      <c r="A40" s="30">
        <f t="shared" si="4"/>
        <v>39</v>
      </c>
      <c r="B40" s="60"/>
      <c r="C40" s="33" t="s">
        <v>75</v>
      </c>
      <c r="D40" s="31">
        <v>-1</v>
      </c>
      <c r="E40" s="31">
        <f t="shared" si="1"/>
        <v>1</v>
      </c>
      <c r="F40" s="31">
        <f t="shared" si="2"/>
        <v>0</v>
      </c>
      <c r="G40" s="31">
        <f t="shared" si="3"/>
        <v>0</v>
      </c>
    </row>
    <row r="41" spans="1:7" ht="26.25" customHeight="1" x14ac:dyDescent="0.2">
      <c r="A41" s="30">
        <f t="shared" si="4"/>
        <v>40</v>
      </c>
      <c r="B41" s="60"/>
      <c r="C41" s="33" t="s">
        <v>78</v>
      </c>
      <c r="D41" s="31">
        <v>-1</v>
      </c>
      <c r="E41" s="31">
        <f t="shared" si="1"/>
        <v>1</v>
      </c>
      <c r="F41" s="31">
        <f t="shared" si="2"/>
        <v>0</v>
      </c>
      <c r="G41" s="31">
        <f t="shared" si="3"/>
        <v>0</v>
      </c>
    </row>
    <row r="42" spans="1:7" ht="26.25" customHeight="1" x14ac:dyDescent="0.2">
      <c r="A42" s="30">
        <f t="shared" si="4"/>
        <v>41</v>
      </c>
      <c r="B42" s="60"/>
      <c r="C42" s="33" t="s">
        <v>77</v>
      </c>
      <c r="D42" s="31">
        <v>-1</v>
      </c>
      <c r="E42" s="31">
        <f t="shared" si="1"/>
        <v>1</v>
      </c>
      <c r="F42" s="31">
        <f t="shared" si="2"/>
        <v>0</v>
      </c>
      <c r="G42" s="31">
        <f t="shared" si="3"/>
        <v>0</v>
      </c>
    </row>
    <row r="43" spans="1:7" ht="26.25" customHeight="1" x14ac:dyDescent="0.2">
      <c r="A43" s="30">
        <f t="shared" si="4"/>
        <v>42</v>
      </c>
      <c r="B43" s="60"/>
      <c r="C43" s="33" t="s">
        <v>80</v>
      </c>
      <c r="D43" s="31">
        <v>-1</v>
      </c>
      <c r="E43" s="31">
        <f t="shared" si="1"/>
        <v>1</v>
      </c>
      <c r="F43" s="31">
        <f t="shared" si="2"/>
        <v>0</v>
      </c>
      <c r="G43" s="31">
        <f t="shared" si="3"/>
        <v>0</v>
      </c>
    </row>
    <row r="44" spans="1:7" ht="26.25" customHeight="1" x14ac:dyDescent="0.2">
      <c r="A44" s="30">
        <f t="shared" si="4"/>
        <v>43</v>
      </c>
      <c r="B44" s="60"/>
      <c r="C44" s="33" t="s">
        <v>79</v>
      </c>
      <c r="D44" s="31">
        <v>-1</v>
      </c>
      <c r="E44" s="31">
        <f t="shared" si="1"/>
        <v>1</v>
      </c>
      <c r="F44" s="31">
        <f t="shared" si="2"/>
        <v>0</v>
      </c>
      <c r="G44" s="31">
        <f t="shared" si="3"/>
        <v>0</v>
      </c>
    </row>
    <row r="45" spans="1:7" ht="26.25" customHeight="1" x14ac:dyDescent="0.2">
      <c r="A45" s="30">
        <f t="shared" si="4"/>
        <v>44</v>
      </c>
      <c r="B45" s="60"/>
      <c r="C45" s="33" t="s">
        <v>82</v>
      </c>
      <c r="D45" s="31">
        <v>-1</v>
      </c>
      <c r="E45" s="31">
        <f t="shared" si="1"/>
        <v>1</v>
      </c>
      <c r="F45" s="31">
        <f t="shared" si="2"/>
        <v>0</v>
      </c>
      <c r="G45" s="31">
        <f t="shared" si="3"/>
        <v>0</v>
      </c>
    </row>
    <row r="46" spans="1:7" ht="26.25" customHeight="1" x14ac:dyDescent="0.2">
      <c r="A46" s="30">
        <f t="shared" si="4"/>
        <v>45</v>
      </c>
      <c r="B46" s="60"/>
      <c r="C46" s="33" t="s">
        <v>97</v>
      </c>
      <c r="D46" s="31">
        <v>-1</v>
      </c>
      <c r="E46" s="31">
        <f t="shared" si="1"/>
        <v>1</v>
      </c>
      <c r="F46" s="31">
        <f t="shared" si="2"/>
        <v>0</v>
      </c>
      <c r="G46" s="31">
        <f t="shared" si="3"/>
        <v>0</v>
      </c>
    </row>
    <row r="47" spans="1:7" ht="26.25" customHeight="1" x14ac:dyDescent="0.2">
      <c r="A47" s="30">
        <f t="shared" si="4"/>
        <v>46</v>
      </c>
      <c r="B47" s="60"/>
      <c r="C47" s="33" t="s">
        <v>81</v>
      </c>
      <c r="D47" s="31">
        <v>-1</v>
      </c>
      <c r="E47" s="31">
        <f t="shared" si="1"/>
        <v>1</v>
      </c>
      <c r="F47" s="31">
        <f t="shared" si="2"/>
        <v>0</v>
      </c>
      <c r="G47" s="31">
        <f t="shared" si="3"/>
        <v>0</v>
      </c>
    </row>
    <row r="48" spans="1:7" ht="26.25" customHeight="1" x14ac:dyDescent="0.2">
      <c r="A48" s="30">
        <f t="shared" si="4"/>
        <v>47</v>
      </c>
      <c r="B48" s="60"/>
      <c r="C48" s="33" t="s">
        <v>84</v>
      </c>
      <c r="D48" s="31">
        <v>-1</v>
      </c>
      <c r="E48" s="31">
        <f t="shared" si="1"/>
        <v>1</v>
      </c>
      <c r="F48" s="31">
        <f t="shared" si="2"/>
        <v>0</v>
      </c>
      <c r="G48" s="31">
        <f t="shared" si="3"/>
        <v>0</v>
      </c>
    </row>
    <row r="49" spans="1:7" ht="26.25" customHeight="1" x14ac:dyDescent="0.2">
      <c r="A49" s="30">
        <f t="shared" si="4"/>
        <v>48</v>
      </c>
      <c r="B49" s="60"/>
      <c r="C49" s="33" t="s">
        <v>83</v>
      </c>
      <c r="D49" s="31">
        <v>-3</v>
      </c>
      <c r="E49" s="31">
        <f t="shared" si="1"/>
        <v>3</v>
      </c>
      <c r="F49" s="31">
        <f t="shared" si="2"/>
        <v>0</v>
      </c>
      <c r="G49" s="31">
        <f t="shared" si="3"/>
        <v>0</v>
      </c>
    </row>
    <row r="50" spans="1:7" ht="26.25" customHeight="1" x14ac:dyDescent="0.2">
      <c r="A50" s="30">
        <f t="shared" si="4"/>
        <v>49</v>
      </c>
      <c r="B50" s="60"/>
      <c r="C50" s="33" t="s">
        <v>86</v>
      </c>
      <c r="D50" s="31">
        <v>-3</v>
      </c>
      <c r="E50" s="31">
        <f t="shared" si="1"/>
        <v>3</v>
      </c>
      <c r="F50" s="31">
        <f t="shared" si="2"/>
        <v>0</v>
      </c>
      <c r="G50" s="31">
        <f t="shared" si="3"/>
        <v>0</v>
      </c>
    </row>
    <row r="51" spans="1:7" ht="26.25" customHeight="1" x14ac:dyDescent="0.2">
      <c r="A51" s="30">
        <f t="shared" si="4"/>
        <v>50</v>
      </c>
      <c r="B51" s="60"/>
      <c r="C51" s="33" t="s">
        <v>85</v>
      </c>
      <c r="D51" s="31">
        <v>-3</v>
      </c>
      <c r="E51" s="31">
        <f t="shared" si="1"/>
        <v>3</v>
      </c>
      <c r="F51" s="31">
        <f t="shared" si="2"/>
        <v>0</v>
      </c>
      <c r="G51" s="31">
        <f t="shared" si="3"/>
        <v>0</v>
      </c>
    </row>
    <row r="52" spans="1:7" ht="26.25" customHeight="1" x14ac:dyDescent="0.2">
      <c r="A52" s="30">
        <f t="shared" si="4"/>
        <v>51</v>
      </c>
      <c r="B52" s="60"/>
      <c r="C52" s="33" t="s">
        <v>88</v>
      </c>
      <c r="D52" s="31">
        <v>-3</v>
      </c>
      <c r="E52" s="31">
        <f t="shared" si="1"/>
        <v>3</v>
      </c>
      <c r="F52" s="31">
        <f t="shared" si="2"/>
        <v>0</v>
      </c>
      <c r="G52" s="31">
        <f t="shared" si="3"/>
        <v>0</v>
      </c>
    </row>
    <row r="53" spans="1:7" ht="26.25" customHeight="1" x14ac:dyDescent="0.2">
      <c r="A53" s="30">
        <f t="shared" si="4"/>
        <v>52</v>
      </c>
      <c r="B53" s="60"/>
      <c r="C53" s="33" t="s">
        <v>87</v>
      </c>
      <c r="D53" s="31">
        <v>-1</v>
      </c>
      <c r="E53" s="31">
        <f t="shared" si="1"/>
        <v>1</v>
      </c>
      <c r="F53" s="31">
        <f t="shared" si="2"/>
        <v>0</v>
      </c>
      <c r="G53" s="31">
        <f t="shared" si="3"/>
        <v>0</v>
      </c>
    </row>
    <row r="54" spans="1:7" ht="26.25" customHeight="1" x14ac:dyDescent="0.2">
      <c r="A54" s="30">
        <f t="shared" si="4"/>
        <v>53</v>
      </c>
      <c r="B54" s="60"/>
      <c r="C54" s="33" t="s">
        <v>89</v>
      </c>
      <c r="D54" s="31">
        <v>-1</v>
      </c>
      <c r="E54" s="31">
        <f t="shared" si="1"/>
        <v>1</v>
      </c>
      <c r="F54" s="31">
        <f t="shared" si="2"/>
        <v>0</v>
      </c>
      <c r="G54" s="31">
        <f t="shared" si="3"/>
        <v>0</v>
      </c>
    </row>
    <row r="55" spans="1:7" ht="26.25" customHeight="1" x14ac:dyDescent="0.2">
      <c r="A55" s="30">
        <f t="shared" si="4"/>
        <v>54</v>
      </c>
      <c r="B55" s="60"/>
      <c r="C55" s="33" t="s">
        <v>101</v>
      </c>
      <c r="D55" s="31">
        <v>-1</v>
      </c>
      <c r="E55" s="31">
        <f t="shared" si="1"/>
        <v>1</v>
      </c>
      <c r="F55" s="31">
        <f t="shared" si="2"/>
        <v>0</v>
      </c>
      <c r="G55" s="31">
        <f t="shared" si="3"/>
        <v>0</v>
      </c>
    </row>
    <row r="56" spans="1:7" ht="26.25" customHeight="1" x14ac:dyDescent="0.2">
      <c r="A56" s="30">
        <f t="shared" si="4"/>
        <v>55</v>
      </c>
      <c r="B56" s="4"/>
      <c r="C56" s="33" t="s">
        <v>90</v>
      </c>
      <c r="D56" s="31">
        <v>-1</v>
      </c>
      <c r="E56" s="31">
        <f t="shared" si="1"/>
        <v>1</v>
      </c>
      <c r="F56" s="31">
        <f t="shared" si="2"/>
        <v>0</v>
      </c>
      <c r="G56" s="31">
        <f t="shared" si="3"/>
        <v>0</v>
      </c>
    </row>
    <row r="57" spans="1:7" ht="26.25" customHeight="1" x14ac:dyDescent="0.2">
      <c r="A57" s="30">
        <f t="shared" si="4"/>
        <v>56</v>
      </c>
      <c r="B57" s="4"/>
      <c r="C57" s="33" t="s">
        <v>91</v>
      </c>
      <c r="D57" s="31">
        <v>-1</v>
      </c>
      <c r="E57" s="31">
        <f t="shared" si="1"/>
        <v>1</v>
      </c>
      <c r="F57" s="31">
        <f t="shared" si="2"/>
        <v>0</v>
      </c>
      <c r="G57" s="31">
        <f t="shared" si="3"/>
        <v>0</v>
      </c>
    </row>
    <row r="58" spans="1:7" ht="26.25" customHeight="1" x14ac:dyDescent="0.2">
      <c r="A58" s="30">
        <f t="shared" si="4"/>
        <v>57</v>
      </c>
      <c r="B58" s="4"/>
      <c r="C58" s="33" t="s">
        <v>98</v>
      </c>
      <c r="D58" s="31">
        <v>-1</v>
      </c>
      <c r="E58" s="31">
        <f t="shared" si="1"/>
        <v>1</v>
      </c>
      <c r="F58" s="31">
        <f t="shared" si="2"/>
        <v>0</v>
      </c>
      <c r="G58" s="31">
        <f t="shared" si="3"/>
        <v>0</v>
      </c>
    </row>
    <row r="59" spans="1:7" ht="26.25" customHeight="1" x14ac:dyDescent="0.2">
      <c r="A59" s="30">
        <f t="shared" si="4"/>
        <v>58</v>
      </c>
      <c r="B59" s="4"/>
      <c r="C59" s="33" t="s">
        <v>99</v>
      </c>
      <c r="D59" s="31">
        <v>-1</v>
      </c>
      <c r="E59" s="31">
        <f t="shared" si="1"/>
        <v>1</v>
      </c>
      <c r="F59" s="31">
        <f t="shared" si="2"/>
        <v>0</v>
      </c>
      <c r="G59" s="31">
        <f t="shared" si="3"/>
        <v>0</v>
      </c>
    </row>
    <row r="60" spans="1:7" ht="26.25" customHeight="1" x14ac:dyDescent="0.2">
      <c r="A60" s="30">
        <f t="shared" si="4"/>
        <v>59</v>
      </c>
      <c r="B60" s="4"/>
      <c r="C60" s="33" t="s">
        <v>100</v>
      </c>
      <c r="D60" s="31">
        <v>-1</v>
      </c>
      <c r="E60" s="31">
        <f t="shared" si="1"/>
        <v>1</v>
      </c>
      <c r="F60" s="31">
        <f t="shared" si="2"/>
        <v>0</v>
      </c>
      <c r="G60" s="31">
        <f t="shared" si="3"/>
        <v>0</v>
      </c>
    </row>
    <row r="61" spans="1:7" ht="26.25" customHeight="1" x14ac:dyDescent="0.2">
      <c r="A61" s="30">
        <f t="shared" si="4"/>
        <v>60</v>
      </c>
      <c r="B61" s="4"/>
      <c r="C61" s="33" t="s">
        <v>102</v>
      </c>
      <c r="D61" s="31">
        <v>-1</v>
      </c>
      <c r="E61" s="31">
        <f t="shared" si="1"/>
        <v>1</v>
      </c>
      <c r="F61" s="31">
        <f t="shared" si="2"/>
        <v>0</v>
      </c>
      <c r="G61" s="31">
        <f t="shared" si="3"/>
        <v>0</v>
      </c>
    </row>
    <row r="62" spans="1:7" ht="26.25" customHeight="1" x14ac:dyDescent="0.2">
      <c r="A62" s="30">
        <f t="shared" si="4"/>
        <v>61</v>
      </c>
      <c r="B62" s="4"/>
      <c r="C62" s="33" t="s">
        <v>92</v>
      </c>
      <c r="D62" s="31">
        <v>-1</v>
      </c>
      <c r="E62" s="31">
        <f t="shared" si="1"/>
        <v>1</v>
      </c>
      <c r="F62" s="31">
        <f t="shared" si="2"/>
        <v>0</v>
      </c>
      <c r="G62" s="31">
        <f t="shared" si="3"/>
        <v>0</v>
      </c>
    </row>
    <row r="63" spans="1:7" ht="26.25" customHeight="1" x14ac:dyDescent="0.2">
      <c r="A63" s="30">
        <f t="shared" si="4"/>
        <v>62</v>
      </c>
      <c r="B63" s="4"/>
      <c r="C63" s="33" t="s">
        <v>103</v>
      </c>
      <c r="D63" s="31">
        <v>-1</v>
      </c>
      <c r="E63" s="31">
        <f t="shared" si="1"/>
        <v>1</v>
      </c>
      <c r="F63" s="31">
        <f t="shared" si="2"/>
        <v>0</v>
      </c>
      <c r="G63" s="31">
        <f t="shared" si="3"/>
        <v>0</v>
      </c>
    </row>
    <row r="64" spans="1:7" ht="26.25" customHeight="1" x14ac:dyDescent="0.2">
      <c r="A64" s="30">
        <f t="shared" si="4"/>
        <v>63</v>
      </c>
      <c r="B64" s="60"/>
      <c r="C64" s="62" t="s">
        <v>217</v>
      </c>
      <c r="D64" s="31">
        <v>3</v>
      </c>
      <c r="E64" s="31">
        <f t="shared" si="1"/>
        <v>3</v>
      </c>
      <c r="F64" s="31">
        <f t="shared" si="2"/>
        <v>0</v>
      </c>
      <c r="G64" s="31">
        <f t="shared" si="3"/>
        <v>0</v>
      </c>
    </row>
    <row r="65" spans="1:7" ht="26.25" customHeight="1" x14ac:dyDescent="0.2">
      <c r="A65" s="30">
        <f t="shared" si="4"/>
        <v>64</v>
      </c>
      <c r="B65" s="5"/>
      <c r="C65" s="105" t="s">
        <v>277</v>
      </c>
      <c r="D65" s="31">
        <v>-3</v>
      </c>
      <c r="E65" s="31">
        <f t="shared" si="1"/>
        <v>3</v>
      </c>
      <c r="F65" s="31">
        <f t="shared" si="2"/>
        <v>0</v>
      </c>
      <c r="G65" s="31">
        <f t="shared" si="3"/>
        <v>0</v>
      </c>
    </row>
    <row r="66" spans="1:7" ht="26.25" customHeight="1" x14ac:dyDescent="0.2">
      <c r="A66" s="30">
        <f t="shared" si="4"/>
        <v>65</v>
      </c>
      <c r="C66" s="9"/>
      <c r="E66" s="31">
        <f t="shared" si="1"/>
        <v>0</v>
      </c>
      <c r="F66" s="31">
        <f t="shared" si="2"/>
        <v>0</v>
      </c>
      <c r="G66" s="31">
        <f t="shared" si="3"/>
        <v>0</v>
      </c>
    </row>
    <row r="67" spans="1:7" ht="26.25" customHeight="1" x14ac:dyDescent="0.2">
      <c r="A67" s="30">
        <f t="shared" si="4"/>
        <v>66</v>
      </c>
      <c r="C67" s="32" t="s">
        <v>158</v>
      </c>
      <c r="E67" s="31">
        <f t="shared" si="1"/>
        <v>0</v>
      </c>
      <c r="F67" s="31">
        <f t="shared" si="2"/>
        <v>0</v>
      </c>
      <c r="G67" s="31">
        <f t="shared" si="3"/>
        <v>0</v>
      </c>
    </row>
    <row r="68" spans="1:7" ht="26.25" customHeight="1" x14ac:dyDescent="0.2">
      <c r="A68" s="30">
        <f t="shared" si="4"/>
        <v>67</v>
      </c>
      <c r="C68" s="9"/>
      <c r="E68" s="31">
        <f t="shared" si="1"/>
        <v>0</v>
      </c>
      <c r="F68" s="31">
        <f t="shared" si="2"/>
        <v>0</v>
      </c>
      <c r="G68" s="31">
        <f t="shared" si="3"/>
        <v>0</v>
      </c>
    </row>
    <row r="69" spans="1:7" ht="26.25" customHeight="1" x14ac:dyDescent="0.2">
      <c r="A69" s="30">
        <f t="shared" si="4"/>
        <v>68</v>
      </c>
      <c r="C69" s="70" t="s">
        <v>330</v>
      </c>
      <c r="E69" s="31">
        <f t="shared" si="1"/>
        <v>0</v>
      </c>
      <c r="F69" s="31">
        <f t="shared" si="2"/>
        <v>0</v>
      </c>
      <c r="G69" s="31">
        <f t="shared" si="3"/>
        <v>0</v>
      </c>
    </row>
    <row r="70" spans="1:7" ht="26.25" customHeight="1" x14ac:dyDescent="0.2">
      <c r="A70" s="30">
        <f t="shared" si="4"/>
        <v>69</v>
      </c>
      <c r="B70" s="4"/>
      <c r="C70" s="33" t="s">
        <v>68</v>
      </c>
      <c r="D70" s="31">
        <v>-3</v>
      </c>
      <c r="E70" s="31">
        <f t="shared" si="1"/>
        <v>3</v>
      </c>
      <c r="F70" s="31">
        <f t="shared" si="2"/>
        <v>0</v>
      </c>
      <c r="G70" s="31">
        <f t="shared" si="3"/>
        <v>0</v>
      </c>
    </row>
    <row r="71" spans="1:7" ht="26.25" customHeight="1" x14ac:dyDescent="0.2">
      <c r="A71" s="30">
        <f t="shared" si="4"/>
        <v>70</v>
      </c>
      <c r="B71" s="4"/>
      <c r="C71" s="33" t="s">
        <v>67</v>
      </c>
      <c r="D71" s="31">
        <v>-1</v>
      </c>
      <c r="E71" s="31">
        <f t="shared" si="1"/>
        <v>1</v>
      </c>
      <c r="F71" s="31">
        <f t="shared" si="2"/>
        <v>0</v>
      </c>
      <c r="G71" s="31">
        <f t="shared" si="3"/>
        <v>0</v>
      </c>
    </row>
    <row r="72" spans="1:7" ht="26.25" customHeight="1" x14ac:dyDescent="0.2">
      <c r="A72" s="30">
        <f t="shared" si="4"/>
        <v>71</v>
      </c>
      <c r="B72" s="4"/>
      <c r="C72" s="33" t="s">
        <v>70</v>
      </c>
      <c r="D72" s="31">
        <v>0</v>
      </c>
      <c r="E72" s="31">
        <f t="shared" si="1"/>
        <v>0</v>
      </c>
      <c r="F72" s="31">
        <f t="shared" si="2"/>
        <v>0</v>
      </c>
      <c r="G72" s="31">
        <f t="shared" si="3"/>
        <v>0</v>
      </c>
    </row>
    <row r="73" spans="1:7" ht="26.25" customHeight="1" x14ac:dyDescent="0.2">
      <c r="A73" s="30">
        <f t="shared" si="4"/>
        <v>72</v>
      </c>
      <c r="B73" s="4"/>
      <c r="C73" s="33" t="s">
        <v>69</v>
      </c>
      <c r="D73" s="31">
        <v>-1</v>
      </c>
      <c r="E73" s="31">
        <f t="shared" si="1"/>
        <v>1</v>
      </c>
      <c r="F73" s="31">
        <f t="shared" si="2"/>
        <v>0</v>
      </c>
      <c r="G73" s="31">
        <f t="shared" si="3"/>
        <v>0</v>
      </c>
    </row>
    <row r="74" spans="1:7" ht="26.25" customHeight="1" x14ac:dyDescent="0.2">
      <c r="A74" s="30">
        <f t="shared" si="4"/>
        <v>73</v>
      </c>
      <c r="B74" s="60"/>
      <c r="C74" s="33" t="s">
        <v>72</v>
      </c>
      <c r="D74" s="31">
        <v>0</v>
      </c>
      <c r="E74" s="31">
        <f t="shared" si="1"/>
        <v>0</v>
      </c>
      <c r="F74" s="31">
        <f t="shared" si="2"/>
        <v>0</v>
      </c>
      <c r="G74" s="31">
        <f t="shared" si="3"/>
        <v>0</v>
      </c>
    </row>
    <row r="75" spans="1:7" ht="26.25" customHeight="1" x14ac:dyDescent="0.2">
      <c r="A75" s="30">
        <f t="shared" si="4"/>
        <v>74</v>
      </c>
      <c r="B75" s="60"/>
      <c r="C75" s="33" t="s">
        <v>71</v>
      </c>
      <c r="D75" s="31">
        <v>-1</v>
      </c>
      <c r="E75" s="31">
        <f t="shared" si="1"/>
        <v>1</v>
      </c>
      <c r="F75" s="31">
        <f t="shared" si="2"/>
        <v>0</v>
      </c>
      <c r="G75" s="31">
        <f t="shared" si="3"/>
        <v>0</v>
      </c>
    </row>
    <row r="76" spans="1:7" ht="26.25" customHeight="1" x14ac:dyDescent="0.2">
      <c r="A76" s="30">
        <f t="shared" si="4"/>
        <v>75</v>
      </c>
      <c r="B76" s="60"/>
      <c r="C76" s="33" t="s">
        <v>74</v>
      </c>
      <c r="D76" s="31">
        <v>-1</v>
      </c>
      <c r="E76" s="31">
        <f t="shared" si="1"/>
        <v>1</v>
      </c>
      <c r="F76" s="31">
        <f t="shared" si="2"/>
        <v>0</v>
      </c>
      <c r="G76" s="31">
        <f t="shared" si="3"/>
        <v>0</v>
      </c>
    </row>
    <row r="77" spans="1:7" ht="26.25" customHeight="1" x14ac:dyDescent="0.2">
      <c r="A77" s="30">
        <f t="shared" si="4"/>
        <v>76</v>
      </c>
      <c r="B77" s="60"/>
      <c r="C77" s="33" t="s">
        <v>73</v>
      </c>
      <c r="D77" s="31">
        <v>-1</v>
      </c>
      <c r="E77" s="31">
        <f t="shared" si="1"/>
        <v>1</v>
      </c>
      <c r="F77" s="31">
        <f t="shared" si="2"/>
        <v>0</v>
      </c>
      <c r="G77" s="31">
        <f t="shared" si="3"/>
        <v>0</v>
      </c>
    </row>
    <row r="78" spans="1:7" ht="26.25" customHeight="1" x14ac:dyDescent="0.2">
      <c r="A78" s="30">
        <f t="shared" si="4"/>
        <v>77</v>
      </c>
      <c r="B78" s="60"/>
      <c r="C78" s="33" t="s">
        <v>76</v>
      </c>
      <c r="D78" s="31">
        <v>-1</v>
      </c>
      <c r="E78" s="31">
        <f t="shared" si="1"/>
        <v>1</v>
      </c>
      <c r="F78" s="31">
        <f t="shared" si="2"/>
        <v>0</v>
      </c>
      <c r="G78" s="31">
        <f t="shared" si="3"/>
        <v>0</v>
      </c>
    </row>
    <row r="79" spans="1:7" ht="26.25" customHeight="1" x14ac:dyDescent="0.2">
      <c r="A79" s="30">
        <f t="shared" si="4"/>
        <v>78</v>
      </c>
      <c r="B79" s="60"/>
      <c r="C79" s="33" t="s">
        <v>75</v>
      </c>
      <c r="D79" s="31">
        <v>-1</v>
      </c>
      <c r="E79" s="31">
        <f t="shared" si="1"/>
        <v>1</v>
      </c>
      <c r="F79" s="31">
        <f t="shared" si="2"/>
        <v>0</v>
      </c>
      <c r="G79" s="31">
        <f t="shared" si="3"/>
        <v>0</v>
      </c>
    </row>
    <row r="80" spans="1:7" ht="26.25" customHeight="1" x14ac:dyDescent="0.2">
      <c r="A80" s="30">
        <f t="shared" si="4"/>
        <v>79</v>
      </c>
      <c r="B80" s="60"/>
      <c r="C80" s="33" t="s">
        <v>78</v>
      </c>
      <c r="D80" s="31">
        <v>-1</v>
      </c>
      <c r="E80" s="31">
        <f t="shared" ref="E80:E143" si="5">ABS(D80)</f>
        <v>1</v>
      </c>
      <c r="F80" s="31">
        <f t="shared" ref="F80:F143" si="6">IF(TRIM(B80)&lt;&gt;"",D80*E80,0)</f>
        <v>0</v>
      </c>
      <c r="G80" s="31">
        <f t="shared" ref="G80:G143" si="7">IF(TRIM(B80)&lt;&gt;"",1,0)</f>
        <v>0</v>
      </c>
    </row>
    <row r="81" spans="1:7" ht="26.25" customHeight="1" x14ac:dyDescent="0.2">
      <c r="A81" s="30">
        <f t="shared" si="4"/>
        <v>80</v>
      </c>
      <c r="B81" s="60"/>
      <c r="C81" s="33" t="s">
        <v>77</v>
      </c>
      <c r="D81" s="31">
        <v>-1</v>
      </c>
      <c r="E81" s="31">
        <f t="shared" si="5"/>
        <v>1</v>
      </c>
      <c r="F81" s="31">
        <f t="shared" si="6"/>
        <v>0</v>
      </c>
      <c r="G81" s="31">
        <f t="shared" si="7"/>
        <v>0</v>
      </c>
    </row>
    <row r="82" spans="1:7" ht="26.25" customHeight="1" x14ac:dyDescent="0.2">
      <c r="A82" s="30">
        <f t="shared" si="4"/>
        <v>81</v>
      </c>
      <c r="B82" s="60"/>
      <c r="C82" s="33" t="s">
        <v>80</v>
      </c>
      <c r="D82" s="31">
        <v>-1</v>
      </c>
      <c r="E82" s="31">
        <f t="shared" si="5"/>
        <v>1</v>
      </c>
      <c r="F82" s="31">
        <f t="shared" si="6"/>
        <v>0</v>
      </c>
      <c r="G82" s="31">
        <f t="shared" si="7"/>
        <v>0</v>
      </c>
    </row>
    <row r="83" spans="1:7" ht="26.25" customHeight="1" x14ac:dyDescent="0.2">
      <c r="A83" s="30">
        <f t="shared" si="4"/>
        <v>82</v>
      </c>
      <c r="B83" s="60"/>
      <c r="C83" s="33" t="s">
        <v>79</v>
      </c>
      <c r="D83" s="31">
        <v>-1</v>
      </c>
      <c r="E83" s="31">
        <f t="shared" si="5"/>
        <v>1</v>
      </c>
      <c r="F83" s="31">
        <f t="shared" si="6"/>
        <v>0</v>
      </c>
      <c r="G83" s="31">
        <f t="shared" si="7"/>
        <v>0</v>
      </c>
    </row>
    <row r="84" spans="1:7" ht="26.25" customHeight="1" x14ac:dyDescent="0.2">
      <c r="A84" s="30">
        <f t="shared" si="4"/>
        <v>83</v>
      </c>
      <c r="B84" s="60"/>
      <c r="C84" s="33" t="s">
        <v>82</v>
      </c>
      <c r="D84" s="31">
        <v>-1</v>
      </c>
      <c r="E84" s="31">
        <f t="shared" si="5"/>
        <v>1</v>
      </c>
      <c r="F84" s="31">
        <f t="shared" si="6"/>
        <v>0</v>
      </c>
      <c r="G84" s="31">
        <f t="shared" si="7"/>
        <v>0</v>
      </c>
    </row>
    <row r="85" spans="1:7" ht="26.25" customHeight="1" x14ac:dyDescent="0.2">
      <c r="A85" s="30">
        <f t="shared" si="4"/>
        <v>84</v>
      </c>
      <c r="B85" s="60"/>
      <c r="C85" s="33" t="s">
        <v>97</v>
      </c>
      <c r="D85" s="31">
        <v>-1</v>
      </c>
      <c r="E85" s="31">
        <f t="shared" si="5"/>
        <v>1</v>
      </c>
      <c r="F85" s="31">
        <f t="shared" si="6"/>
        <v>0</v>
      </c>
      <c r="G85" s="31">
        <f t="shared" si="7"/>
        <v>0</v>
      </c>
    </row>
    <row r="86" spans="1:7" ht="26.25" customHeight="1" x14ac:dyDescent="0.2">
      <c r="A86" s="30">
        <f t="shared" si="4"/>
        <v>85</v>
      </c>
      <c r="B86" s="60"/>
      <c r="C86" s="33" t="s">
        <v>81</v>
      </c>
      <c r="D86" s="31">
        <v>-1</v>
      </c>
      <c r="E86" s="31">
        <f t="shared" si="5"/>
        <v>1</v>
      </c>
      <c r="F86" s="31">
        <f t="shared" si="6"/>
        <v>0</v>
      </c>
      <c r="G86" s="31">
        <f t="shared" si="7"/>
        <v>0</v>
      </c>
    </row>
    <row r="87" spans="1:7" ht="26.25" customHeight="1" x14ac:dyDescent="0.2">
      <c r="A87" s="30">
        <f t="shared" si="4"/>
        <v>86</v>
      </c>
      <c r="B87" s="60"/>
      <c r="C87" s="33" t="s">
        <v>84</v>
      </c>
      <c r="D87" s="31">
        <v>-1</v>
      </c>
      <c r="E87" s="31">
        <f t="shared" si="5"/>
        <v>1</v>
      </c>
      <c r="F87" s="31">
        <f t="shared" si="6"/>
        <v>0</v>
      </c>
      <c r="G87" s="31">
        <f t="shared" si="7"/>
        <v>0</v>
      </c>
    </row>
    <row r="88" spans="1:7" ht="26.25" customHeight="1" x14ac:dyDescent="0.2">
      <c r="A88" s="30">
        <f t="shared" si="4"/>
        <v>87</v>
      </c>
      <c r="B88" s="60"/>
      <c r="C88" s="33" t="s">
        <v>83</v>
      </c>
      <c r="D88" s="31">
        <v>-3</v>
      </c>
      <c r="E88" s="31">
        <f t="shared" si="5"/>
        <v>3</v>
      </c>
      <c r="F88" s="31">
        <f t="shared" si="6"/>
        <v>0</v>
      </c>
      <c r="G88" s="31">
        <f t="shared" si="7"/>
        <v>0</v>
      </c>
    </row>
    <row r="89" spans="1:7" ht="26.25" customHeight="1" x14ac:dyDescent="0.2">
      <c r="A89" s="30">
        <f t="shared" ref="A89:A149" si="8">A88+1</f>
        <v>88</v>
      </c>
      <c r="B89" s="60"/>
      <c r="C89" s="33" t="s">
        <v>86</v>
      </c>
      <c r="D89" s="31">
        <v>-3</v>
      </c>
      <c r="E89" s="31">
        <f t="shared" si="5"/>
        <v>3</v>
      </c>
      <c r="F89" s="31">
        <f t="shared" si="6"/>
        <v>0</v>
      </c>
      <c r="G89" s="31">
        <f t="shared" si="7"/>
        <v>0</v>
      </c>
    </row>
    <row r="90" spans="1:7" ht="26.25" customHeight="1" x14ac:dyDescent="0.2">
      <c r="A90" s="30">
        <f t="shared" si="8"/>
        <v>89</v>
      </c>
      <c r="B90" s="60"/>
      <c r="C90" s="33" t="s">
        <v>85</v>
      </c>
      <c r="D90" s="31">
        <v>-3</v>
      </c>
      <c r="E90" s="31">
        <f t="shared" si="5"/>
        <v>3</v>
      </c>
      <c r="F90" s="31">
        <f t="shared" si="6"/>
        <v>0</v>
      </c>
      <c r="G90" s="31">
        <f t="shared" si="7"/>
        <v>0</v>
      </c>
    </row>
    <row r="91" spans="1:7" ht="26.25" customHeight="1" x14ac:dyDescent="0.2">
      <c r="A91" s="30">
        <f t="shared" si="8"/>
        <v>90</v>
      </c>
      <c r="B91" s="60"/>
      <c r="C91" s="33" t="s">
        <v>88</v>
      </c>
      <c r="D91" s="31">
        <v>-3</v>
      </c>
      <c r="E91" s="31">
        <f t="shared" si="5"/>
        <v>3</v>
      </c>
      <c r="F91" s="31">
        <f t="shared" si="6"/>
        <v>0</v>
      </c>
      <c r="G91" s="31">
        <f t="shared" si="7"/>
        <v>0</v>
      </c>
    </row>
    <row r="92" spans="1:7" ht="26.25" customHeight="1" x14ac:dyDescent="0.2">
      <c r="A92" s="30">
        <f t="shared" si="8"/>
        <v>91</v>
      </c>
      <c r="B92" s="60"/>
      <c r="C92" s="33" t="s">
        <v>87</v>
      </c>
      <c r="D92" s="31">
        <v>-1</v>
      </c>
      <c r="E92" s="31">
        <f t="shared" si="5"/>
        <v>1</v>
      </c>
      <c r="F92" s="31">
        <f t="shared" si="6"/>
        <v>0</v>
      </c>
      <c r="G92" s="31">
        <f t="shared" si="7"/>
        <v>0</v>
      </c>
    </row>
    <row r="93" spans="1:7" ht="26.25" customHeight="1" x14ac:dyDescent="0.2">
      <c r="A93" s="30">
        <f t="shared" si="8"/>
        <v>92</v>
      </c>
      <c r="B93" s="60"/>
      <c r="C93" s="33" t="s">
        <v>89</v>
      </c>
      <c r="D93" s="31">
        <v>-1</v>
      </c>
      <c r="E93" s="31">
        <f t="shared" si="5"/>
        <v>1</v>
      </c>
      <c r="F93" s="31">
        <f t="shared" si="6"/>
        <v>0</v>
      </c>
      <c r="G93" s="31">
        <f t="shared" si="7"/>
        <v>0</v>
      </c>
    </row>
    <row r="94" spans="1:7" ht="26.25" customHeight="1" x14ac:dyDescent="0.2">
      <c r="A94" s="30">
        <f t="shared" si="8"/>
        <v>93</v>
      </c>
      <c r="B94" s="60"/>
      <c r="C94" s="33" t="s">
        <v>101</v>
      </c>
      <c r="D94" s="31">
        <v>-1</v>
      </c>
      <c r="E94" s="31">
        <f t="shared" si="5"/>
        <v>1</v>
      </c>
      <c r="F94" s="31">
        <f t="shared" si="6"/>
        <v>0</v>
      </c>
      <c r="G94" s="31">
        <f t="shared" si="7"/>
        <v>0</v>
      </c>
    </row>
    <row r="95" spans="1:7" ht="26.25" customHeight="1" x14ac:dyDescent="0.2">
      <c r="A95" s="30">
        <f t="shared" si="8"/>
        <v>94</v>
      </c>
      <c r="B95" s="60"/>
      <c r="C95" s="33" t="s">
        <v>90</v>
      </c>
      <c r="D95" s="31">
        <v>-1</v>
      </c>
      <c r="E95" s="31">
        <f t="shared" si="5"/>
        <v>1</v>
      </c>
      <c r="F95" s="31">
        <f t="shared" si="6"/>
        <v>0</v>
      </c>
      <c r="G95" s="31">
        <f t="shared" si="7"/>
        <v>0</v>
      </c>
    </row>
    <row r="96" spans="1:7" ht="26.25" customHeight="1" x14ac:dyDescent="0.2">
      <c r="A96" s="30">
        <f t="shared" si="8"/>
        <v>95</v>
      </c>
      <c r="B96" s="4"/>
      <c r="C96" s="33" t="s">
        <v>91</v>
      </c>
      <c r="D96" s="31">
        <v>-1</v>
      </c>
      <c r="E96" s="31">
        <f t="shared" si="5"/>
        <v>1</v>
      </c>
      <c r="F96" s="31">
        <f t="shared" si="6"/>
        <v>0</v>
      </c>
      <c r="G96" s="31">
        <f t="shared" si="7"/>
        <v>0</v>
      </c>
    </row>
    <row r="97" spans="1:7" ht="26.25" customHeight="1" x14ac:dyDescent="0.2">
      <c r="A97" s="30">
        <f t="shared" si="8"/>
        <v>96</v>
      </c>
      <c r="B97" s="4"/>
      <c r="C97" s="33" t="s">
        <v>98</v>
      </c>
      <c r="D97" s="31">
        <v>-1</v>
      </c>
      <c r="E97" s="31">
        <f t="shared" si="5"/>
        <v>1</v>
      </c>
      <c r="F97" s="31">
        <f t="shared" si="6"/>
        <v>0</v>
      </c>
      <c r="G97" s="31">
        <f t="shared" si="7"/>
        <v>0</v>
      </c>
    </row>
    <row r="98" spans="1:7" ht="26.25" customHeight="1" x14ac:dyDescent="0.2">
      <c r="A98" s="30">
        <f t="shared" si="8"/>
        <v>97</v>
      </c>
      <c r="B98" s="4"/>
      <c r="C98" s="33" t="s">
        <v>99</v>
      </c>
      <c r="D98" s="31">
        <v>-1</v>
      </c>
      <c r="E98" s="31">
        <f t="shared" si="5"/>
        <v>1</v>
      </c>
      <c r="F98" s="31">
        <f t="shared" si="6"/>
        <v>0</v>
      </c>
      <c r="G98" s="31">
        <f t="shared" si="7"/>
        <v>0</v>
      </c>
    </row>
    <row r="99" spans="1:7" ht="26.25" customHeight="1" x14ac:dyDescent="0.2">
      <c r="A99" s="30">
        <f t="shared" si="8"/>
        <v>98</v>
      </c>
      <c r="B99" s="4"/>
      <c r="C99" s="33" t="s">
        <v>100</v>
      </c>
      <c r="D99" s="31">
        <v>-1</v>
      </c>
      <c r="E99" s="31">
        <f t="shared" si="5"/>
        <v>1</v>
      </c>
      <c r="F99" s="31">
        <f t="shared" si="6"/>
        <v>0</v>
      </c>
      <c r="G99" s="31">
        <f t="shared" si="7"/>
        <v>0</v>
      </c>
    </row>
    <row r="100" spans="1:7" ht="26.25" customHeight="1" x14ac:dyDescent="0.2">
      <c r="A100" s="30">
        <f t="shared" si="8"/>
        <v>99</v>
      </c>
      <c r="B100" s="4"/>
      <c r="C100" s="33" t="s">
        <v>102</v>
      </c>
      <c r="D100" s="31">
        <v>-1</v>
      </c>
      <c r="E100" s="31">
        <f t="shared" si="5"/>
        <v>1</v>
      </c>
      <c r="F100" s="31">
        <f t="shared" si="6"/>
        <v>0</v>
      </c>
      <c r="G100" s="31">
        <f t="shared" si="7"/>
        <v>0</v>
      </c>
    </row>
    <row r="101" spans="1:7" ht="26.25" customHeight="1" x14ac:dyDescent="0.2">
      <c r="A101" s="30">
        <f t="shared" si="8"/>
        <v>100</v>
      </c>
      <c r="B101" s="4"/>
      <c r="C101" s="33" t="s">
        <v>92</v>
      </c>
      <c r="D101" s="31">
        <v>-1</v>
      </c>
      <c r="E101" s="31">
        <f t="shared" si="5"/>
        <v>1</v>
      </c>
      <c r="F101" s="31">
        <f t="shared" si="6"/>
        <v>0</v>
      </c>
      <c r="G101" s="31">
        <f t="shared" si="7"/>
        <v>0</v>
      </c>
    </row>
    <row r="102" spans="1:7" ht="26.25" customHeight="1" x14ac:dyDescent="0.2">
      <c r="A102" s="30">
        <f t="shared" si="8"/>
        <v>101</v>
      </c>
      <c r="B102" s="4"/>
      <c r="C102" s="33" t="s">
        <v>103</v>
      </c>
      <c r="D102" s="31">
        <v>-1</v>
      </c>
      <c r="E102" s="31">
        <f t="shared" si="5"/>
        <v>1</v>
      </c>
      <c r="F102" s="31">
        <f t="shared" si="6"/>
        <v>0</v>
      </c>
      <c r="G102" s="31">
        <f t="shared" si="7"/>
        <v>0</v>
      </c>
    </row>
    <row r="103" spans="1:7" ht="26.25" customHeight="1" x14ac:dyDescent="0.2">
      <c r="A103" s="30">
        <f t="shared" si="8"/>
        <v>102</v>
      </c>
      <c r="B103" s="60"/>
      <c r="C103" s="62" t="s">
        <v>216</v>
      </c>
      <c r="D103" s="31">
        <v>3</v>
      </c>
      <c r="E103" s="31">
        <f t="shared" si="5"/>
        <v>3</v>
      </c>
      <c r="F103" s="31">
        <f t="shared" si="6"/>
        <v>0</v>
      </c>
      <c r="G103" s="31">
        <f t="shared" si="7"/>
        <v>0</v>
      </c>
    </row>
    <row r="104" spans="1:7" ht="26.25" customHeight="1" x14ac:dyDescent="0.2">
      <c r="A104" s="30">
        <f t="shared" si="8"/>
        <v>103</v>
      </c>
      <c r="B104" s="60"/>
      <c r="C104" s="105" t="s">
        <v>278</v>
      </c>
      <c r="D104" s="31">
        <v>-3</v>
      </c>
      <c r="E104" s="31">
        <f t="shared" si="5"/>
        <v>3</v>
      </c>
      <c r="F104" s="31">
        <f t="shared" si="6"/>
        <v>0</v>
      </c>
      <c r="G104" s="31">
        <f t="shared" si="7"/>
        <v>0</v>
      </c>
    </row>
    <row r="105" spans="1:7" ht="26.25" customHeight="1" x14ac:dyDescent="0.2">
      <c r="A105" s="30">
        <f t="shared" si="8"/>
        <v>104</v>
      </c>
      <c r="C105" s="9"/>
      <c r="E105" s="31">
        <f t="shared" si="5"/>
        <v>0</v>
      </c>
      <c r="F105" s="31">
        <f t="shared" si="6"/>
        <v>0</v>
      </c>
      <c r="G105" s="31">
        <f t="shared" si="7"/>
        <v>0</v>
      </c>
    </row>
    <row r="106" spans="1:7" ht="26.25" customHeight="1" x14ac:dyDescent="0.2">
      <c r="A106" s="30">
        <f t="shared" si="8"/>
        <v>105</v>
      </c>
      <c r="C106" s="32" t="s">
        <v>159</v>
      </c>
      <c r="E106" s="31">
        <f t="shared" si="5"/>
        <v>0</v>
      </c>
      <c r="F106" s="31">
        <f t="shared" si="6"/>
        <v>0</v>
      </c>
      <c r="G106" s="31">
        <f t="shared" si="7"/>
        <v>0</v>
      </c>
    </row>
    <row r="107" spans="1:7" ht="26.25" customHeight="1" x14ac:dyDescent="0.2">
      <c r="A107" s="30">
        <f t="shared" si="8"/>
        <v>106</v>
      </c>
      <c r="C107" s="9"/>
      <c r="E107" s="31">
        <f t="shared" si="5"/>
        <v>0</v>
      </c>
      <c r="F107" s="31">
        <f t="shared" si="6"/>
        <v>0</v>
      </c>
      <c r="G107" s="31">
        <f t="shared" si="7"/>
        <v>0</v>
      </c>
    </row>
    <row r="108" spans="1:7" ht="26.25" customHeight="1" x14ac:dyDescent="0.2">
      <c r="A108" s="30">
        <f t="shared" si="8"/>
        <v>107</v>
      </c>
      <c r="C108" s="70" t="s">
        <v>393</v>
      </c>
      <c r="E108" s="31">
        <f t="shared" si="5"/>
        <v>0</v>
      </c>
      <c r="F108" s="31">
        <f t="shared" si="6"/>
        <v>0</v>
      </c>
      <c r="G108" s="31">
        <f t="shared" si="7"/>
        <v>0</v>
      </c>
    </row>
    <row r="109" spans="1:7" ht="26.25" customHeight="1" x14ac:dyDescent="0.2">
      <c r="A109" s="30">
        <f t="shared" si="8"/>
        <v>108</v>
      </c>
      <c r="B109" s="60"/>
      <c r="C109" s="33" t="s">
        <v>68</v>
      </c>
      <c r="D109" s="31">
        <v>-3</v>
      </c>
      <c r="E109" s="31">
        <f t="shared" si="5"/>
        <v>3</v>
      </c>
      <c r="F109" s="31">
        <f t="shared" si="6"/>
        <v>0</v>
      </c>
      <c r="G109" s="31">
        <f t="shared" si="7"/>
        <v>0</v>
      </c>
    </row>
    <row r="110" spans="1:7" ht="26.25" customHeight="1" x14ac:dyDescent="0.2">
      <c r="A110" s="30">
        <f t="shared" si="8"/>
        <v>109</v>
      </c>
      <c r="B110" s="60"/>
      <c r="C110" s="33" t="s">
        <v>67</v>
      </c>
      <c r="D110" s="31">
        <v>-1</v>
      </c>
      <c r="E110" s="31">
        <f t="shared" si="5"/>
        <v>1</v>
      </c>
      <c r="F110" s="31">
        <f t="shared" si="6"/>
        <v>0</v>
      </c>
      <c r="G110" s="31">
        <f t="shared" si="7"/>
        <v>0</v>
      </c>
    </row>
    <row r="111" spans="1:7" ht="26.25" customHeight="1" x14ac:dyDescent="0.2">
      <c r="A111" s="30">
        <f t="shared" si="8"/>
        <v>110</v>
      </c>
      <c r="B111" s="60"/>
      <c r="C111" s="33" t="s">
        <v>70</v>
      </c>
      <c r="D111" s="31">
        <v>0</v>
      </c>
      <c r="E111" s="31">
        <f t="shared" si="5"/>
        <v>0</v>
      </c>
      <c r="F111" s="31">
        <f t="shared" si="6"/>
        <v>0</v>
      </c>
      <c r="G111" s="31">
        <f t="shared" si="7"/>
        <v>0</v>
      </c>
    </row>
    <row r="112" spans="1:7" ht="26.25" customHeight="1" x14ac:dyDescent="0.2">
      <c r="A112" s="30">
        <f t="shared" si="8"/>
        <v>111</v>
      </c>
      <c r="B112" s="60"/>
      <c r="C112" s="33" t="s">
        <v>69</v>
      </c>
      <c r="D112" s="31">
        <v>-1</v>
      </c>
      <c r="E112" s="31">
        <f t="shared" si="5"/>
        <v>1</v>
      </c>
      <c r="F112" s="31">
        <f t="shared" si="6"/>
        <v>0</v>
      </c>
      <c r="G112" s="31">
        <f t="shared" si="7"/>
        <v>0</v>
      </c>
    </row>
    <row r="113" spans="1:7" ht="26.25" customHeight="1" x14ac:dyDescent="0.2">
      <c r="A113" s="30">
        <f t="shared" si="8"/>
        <v>112</v>
      </c>
      <c r="B113" s="4"/>
      <c r="C113" s="33" t="s">
        <v>72</v>
      </c>
      <c r="D113" s="31">
        <v>0</v>
      </c>
      <c r="E113" s="31">
        <f t="shared" si="5"/>
        <v>0</v>
      </c>
      <c r="F113" s="31">
        <f t="shared" si="6"/>
        <v>0</v>
      </c>
      <c r="G113" s="31">
        <f t="shared" si="7"/>
        <v>0</v>
      </c>
    </row>
    <row r="114" spans="1:7" ht="26.25" customHeight="1" x14ac:dyDescent="0.2">
      <c r="A114" s="30">
        <f t="shared" si="8"/>
        <v>113</v>
      </c>
      <c r="B114" s="4"/>
      <c r="C114" s="33" t="s">
        <v>71</v>
      </c>
      <c r="D114" s="31">
        <v>-1</v>
      </c>
      <c r="E114" s="31">
        <f t="shared" si="5"/>
        <v>1</v>
      </c>
      <c r="F114" s="31">
        <f t="shared" si="6"/>
        <v>0</v>
      </c>
      <c r="G114" s="31">
        <f t="shared" si="7"/>
        <v>0</v>
      </c>
    </row>
    <row r="115" spans="1:7" ht="26.25" customHeight="1" x14ac:dyDescent="0.2">
      <c r="A115" s="30">
        <f t="shared" si="8"/>
        <v>114</v>
      </c>
      <c r="B115" s="4"/>
      <c r="C115" s="33" t="s">
        <v>74</v>
      </c>
      <c r="D115" s="31">
        <v>-1</v>
      </c>
      <c r="E115" s="31">
        <f t="shared" si="5"/>
        <v>1</v>
      </c>
      <c r="F115" s="31">
        <f t="shared" si="6"/>
        <v>0</v>
      </c>
      <c r="G115" s="31">
        <f t="shared" si="7"/>
        <v>0</v>
      </c>
    </row>
    <row r="116" spans="1:7" ht="26.25" customHeight="1" x14ac:dyDescent="0.2">
      <c r="A116" s="30">
        <f t="shared" si="8"/>
        <v>115</v>
      </c>
      <c r="B116" s="4"/>
      <c r="C116" s="33" t="s">
        <v>73</v>
      </c>
      <c r="D116" s="31">
        <v>-1</v>
      </c>
      <c r="E116" s="31">
        <f t="shared" si="5"/>
        <v>1</v>
      </c>
      <c r="F116" s="31">
        <f t="shared" si="6"/>
        <v>0</v>
      </c>
      <c r="G116" s="31">
        <f t="shared" si="7"/>
        <v>0</v>
      </c>
    </row>
    <row r="117" spans="1:7" ht="26.25" customHeight="1" x14ac:dyDescent="0.2">
      <c r="A117" s="30">
        <f t="shared" si="8"/>
        <v>116</v>
      </c>
      <c r="B117" s="4"/>
      <c r="C117" s="33" t="s">
        <v>76</v>
      </c>
      <c r="D117" s="31">
        <v>-1</v>
      </c>
      <c r="E117" s="31">
        <f t="shared" si="5"/>
        <v>1</v>
      </c>
      <c r="F117" s="31">
        <f t="shared" si="6"/>
        <v>0</v>
      </c>
      <c r="G117" s="31">
        <f t="shared" si="7"/>
        <v>0</v>
      </c>
    </row>
    <row r="118" spans="1:7" ht="26.25" customHeight="1" x14ac:dyDescent="0.2">
      <c r="A118" s="30">
        <f t="shared" si="8"/>
        <v>117</v>
      </c>
      <c r="B118" s="4"/>
      <c r="C118" s="33" t="s">
        <v>75</v>
      </c>
      <c r="D118" s="31">
        <v>-1</v>
      </c>
      <c r="E118" s="31">
        <f t="shared" si="5"/>
        <v>1</v>
      </c>
      <c r="F118" s="31">
        <f t="shared" si="6"/>
        <v>0</v>
      </c>
      <c r="G118" s="31">
        <f t="shared" si="7"/>
        <v>0</v>
      </c>
    </row>
    <row r="119" spans="1:7" ht="26.25" customHeight="1" x14ac:dyDescent="0.2">
      <c r="A119" s="30">
        <f t="shared" si="8"/>
        <v>118</v>
      </c>
      <c r="B119" s="4"/>
      <c r="C119" s="33" t="s">
        <v>78</v>
      </c>
      <c r="D119" s="31">
        <v>-1</v>
      </c>
      <c r="E119" s="31">
        <f t="shared" si="5"/>
        <v>1</v>
      </c>
      <c r="F119" s="31">
        <f t="shared" si="6"/>
        <v>0</v>
      </c>
      <c r="G119" s="31">
        <f t="shared" si="7"/>
        <v>0</v>
      </c>
    </row>
    <row r="120" spans="1:7" ht="26.25" customHeight="1" x14ac:dyDescent="0.2">
      <c r="A120" s="30">
        <f t="shared" si="8"/>
        <v>119</v>
      </c>
      <c r="B120" s="4"/>
      <c r="C120" s="33" t="s">
        <v>77</v>
      </c>
      <c r="D120" s="31">
        <v>-1</v>
      </c>
      <c r="E120" s="31">
        <f t="shared" si="5"/>
        <v>1</v>
      </c>
      <c r="F120" s="31">
        <f t="shared" si="6"/>
        <v>0</v>
      </c>
      <c r="G120" s="31">
        <f t="shared" si="7"/>
        <v>0</v>
      </c>
    </row>
    <row r="121" spans="1:7" ht="26.25" customHeight="1" x14ac:dyDescent="0.2">
      <c r="A121" s="30">
        <f t="shared" si="8"/>
        <v>120</v>
      </c>
      <c r="B121" s="4"/>
      <c r="C121" s="33" t="s">
        <v>80</v>
      </c>
      <c r="D121" s="31">
        <v>-1</v>
      </c>
      <c r="E121" s="31">
        <f t="shared" si="5"/>
        <v>1</v>
      </c>
      <c r="F121" s="31">
        <f t="shared" si="6"/>
        <v>0</v>
      </c>
      <c r="G121" s="31">
        <f t="shared" si="7"/>
        <v>0</v>
      </c>
    </row>
    <row r="122" spans="1:7" ht="26.25" customHeight="1" x14ac:dyDescent="0.2">
      <c r="A122" s="30">
        <f t="shared" si="8"/>
        <v>121</v>
      </c>
      <c r="B122" s="4"/>
      <c r="C122" s="33" t="s">
        <v>79</v>
      </c>
      <c r="D122" s="31">
        <v>-1</v>
      </c>
      <c r="E122" s="31">
        <f t="shared" si="5"/>
        <v>1</v>
      </c>
      <c r="F122" s="31">
        <f t="shared" si="6"/>
        <v>0</v>
      </c>
      <c r="G122" s="31">
        <f t="shared" si="7"/>
        <v>0</v>
      </c>
    </row>
    <row r="123" spans="1:7" ht="26.25" customHeight="1" x14ac:dyDescent="0.2">
      <c r="A123" s="30">
        <f t="shared" si="8"/>
        <v>122</v>
      </c>
      <c r="B123" s="4"/>
      <c r="C123" s="33" t="s">
        <v>82</v>
      </c>
      <c r="D123" s="31">
        <v>-1</v>
      </c>
      <c r="E123" s="31">
        <f t="shared" si="5"/>
        <v>1</v>
      </c>
      <c r="F123" s="31">
        <f t="shared" si="6"/>
        <v>0</v>
      </c>
      <c r="G123" s="31">
        <f t="shared" si="7"/>
        <v>0</v>
      </c>
    </row>
    <row r="124" spans="1:7" ht="26.25" customHeight="1" x14ac:dyDescent="0.2">
      <c r="A124" s="30">
        <f t="shared" si="8"/>
        <v>123</v>
      </c>
      <c r="B124" s="4"/>
      <c r="C124" s="33" t="s">
        <v>97</v>
      </c>
      <c r="D124" s="31">
        <v>-1</v>
      </c>
      <c r="E124" s="31">
        <f t="shared" si="5"/>
        <v>1</v>
      </c>
      <c r="F124" s="31">
        <f t="shared" si="6"/>
        <v>0</v>
      </c>
      <c r="G124" s="31">
        <f t="shared" si="7"/>
        <v>0</v>
      </c>
    </row>
    <row r="125" spans="1:7" ht="26.25" customHeight="1" x14ac:dyDescent="0.2">
      <c r="A125" s="30">
        <f t="shared" si="8"/>
        <v>124</v>
      </c>
      <c r="B125" s="4"/>
      <c r="C125" s="33" t="s">
        <v>81</v>
      </c>
      <c r="D125" s="31">
        <v>-1</v>
      </c>
      <c r="E125" s="31">
        <f t="shared" si="5"/>
        <v>1</v>
      </c>
      <c r="F125" s="31">
        <f t="shared" si="6"/>
        <v>0</v>
      </c>
      <c r="G125" s="31">
        <f t="shared" si="7"/>
        <v>0</v>
      </c>
    </row>
    <row r="126" spans="1:7" ht="26.25" customHeight="1" x14ac:dyDescent="0.2">
      <c r="A126" s="30">
        <f t="shared" si="8"/>
        <v>125</v>
      </c>
      <c r="B126" s="4"/>
      <c r="C126" s="33" t="s">
        <v>84</v>
      </c>
      <c r="D126" s="31">
        <v>-1</v>
      </c>
      <c r="E126" s="31">
        <f t="shared" si="5"/>
        <v>1</v>
      </c>
      <c r="F126" s="31">
        <f t="shared" si="6"/>
        <v>0</v>
      </c>
      <c r="G126" s="31">
        <f t="shared" si="7"/>
        <v>0</v>
      </c>
    </row>
    <row r="127" spans="1:7" ht="26.25" customHeight="1" x14ac:dyDescent="0.2">
      <c r="A127" s="30">
        <f t="shared" si="8"/>
        <v>126</v>
      </c>
      <c r="B127" s="60"/>
      <c r="C127" s="33" t="s">
        <v>83</v>
      </c>
      <c r="D127" s="31">
        <v>-3</v>
      </c>
      <c r="E127" s="31">
        <f t="shared" si="5"/>
        <v>3</v>
      </c>
      <c r="F127" s="31">
        <f t="shared" si="6"/>
        <v>0</v>
      </c>
      <c r="G127" s="31">
        <f t="shared" si="7"/>
        <v>0</v>
      </c>
    </row>
    <row r="128" spans="1:7" ht="26.25" customHeight="1" x14ac:dyDescent="0.2">
      <c r="A128" s="30">
        <f t="shared" si="8"/>
        <v>127</v>
      </c>
      <c r="B128" s="4"/>
      <c r="C128" s="33" t="s">
        <v>86</v>
      </c>
      <c r="D128" s="31">
        <v>-3</v>
      </c>
      <c r="E128" s="31">
        <f t="shared" si="5"/>
        <v>3</v>
      </c>
      <c r="F128" s="31">
        <f t="shared" si="6"/>
        <v>0</v>
      </c>
      <c r="G128" s="31">
        <f t="shared" si="7"/>
        <v>0</v>
      </c>
    </row>
    <row r="129" spans="1:7" ht="26.25" customHeight="1" x14ac:dyDescent="0.2">
      <c r="A129" s="30">
        <f t="shared" si="8"/>
        <v>128</v>
      </c>
      <c r="B129" s="4"/>
      <c r="C129" s="33" t="s">
        <v>85</v>
      </c>
      <c r="D129" s="31">
        <v>-3</v>
      </c>
      <c r="E129" s="31">
        <f t="shared" si="5"/>
        <v>3</v>
      </c>
      <c r="F129" s="31">
        <f t="shared" si="6"/>
        <v>0</v>
      </c>
      <c r="G129" s="31">
        <f t="shared" si="7"/>
        <v>0</v>
      </c>
    </row>
    <row r="130" spans="1:7" ht="26.25" customHeight="1" x14ac:dyDescent="0.2">
      <c r="A130" s="30">
        <f t="shared" si="8"/>
        <v>129</v>
      </c>
      <c r="B130" s="4"/>
      <c r="C130" s="33" t="s">
        <v>88</v>
      </c>
      <c r="D130" s="31">
        <v>-3</v>
      </c>
      <c r="E130" s="31">
        <f t="shared" si="5"/>
        <v>3</v>
      </c>
      <c r="F130" s="31">
        <f t="shared" si="6"/>
        <v>0</v>
      </c>
      <c r="G130" s="31">
        <f t="shared" si="7"/>
        <v>0</v>
      </c>
    </row>
    <row r="131" spans="1:7" ht="26.25" customHeight="1" x14ac:dyDescent="0.2">
      <c r="A131" s="30">
        <f t="shared" si="8"/>
        <v>130</v>
      </c>
      <c r="B131" s="4"/>
      <c r="C131" s="33" t="s">
        <v>87</v>
      </c>
      <c r="D131" s="31">
        <v>-1</v>
      </c>
      <c r="E131" s="31">
        <f t="shared" si="5"/>
        <v>1</v>
      </c>
      <c r="F131" s="31">
        <f t="shared" si="6"/>
        <v>0</v>
      </c>
      <c r="G131" s="31">
        <f t="shared" si="7"/>
        <v>0</v>
      </c>
    </row>
    <row r="132" spans="1:7" ht="26.25" customHeight="1" x14ac:dyDescent="0.2">
      <c r="A132" s="30">
        <f t="shared" si="8"/>
        <v>131</v>
      </c>
      <c r="B132" s="4"/>
      <c r="C132" s="33" t="s">
        <v>89</v>
      </c>
      <c r="D132" s="31">
        <v>-1</v>
      </c>
      <c r="E132" s="31">
        <f t="shared" si="5"/>
        <v>1</v>
      </c>
      <c r="F132" s="31">
        <f t="shared" si="6"/>
        <v>0</v>
      </c>
      <c r="G132" s="31">
        <f t="shared" si="7"/>
        <v>0</v>
      </c>
    </row>
    <row r="133" spans="1:7" ht="26.25" customHeight="1" x14ac:dyDescent="0.2">
      <c r="A133" s="30">
        <f t="shared" si="8"/>
        <v>132</v>
      </c>
      <c r="B133" s="4"/>
      <c r="C133" s="33" t="s">
        <v>101</v>
      </c>
      <c r="D133" s="31">
        <v>-1</v>
      </c>
      <c r="E133" s="31">
        <f t="shared" si="5"/>
        <v>1</v>
      </c>
      <c r="F133" s="31">
        <f t="shared" si="6"/>
        <v>0</v>
      </c>
      <c r="G133" s="31">
        <f t="shared" si="7"/>
        <v>0</v>
      </c>
    </row>
    <row r="134" spans="1:7" ht="26.25" customHeight="1" x14ac:dyDescent="0.2">
      <c r="A134" s="30">
        <f t="shared" si="8"/>
        <v>133</v>
      </c>
      <c r="B134" s="4"/>
      <c r="C134" s="33" t="s">
        <v>90</v>
      </c>
      <c r="D134" s="31">
        <v>-1</v>
      </c>
      <c r="E134" s="31">
        <f t="shared" si="5"/>
        <v>1</v>
      </c>
      <c r="F134" s="31">
        <f t="shared" si="6"/>
        <v>0</v>
      </c>
      <c r="G134" s="31">
        <f t="shared" si="7"/>
        <v>0</v>
      </c>
    </row>
    <row r="135" spans="1:7" ht="26.25" customHeight="1" x14ac:dyDescent="0.2">
      <c r="A135" s="30">
        <f t="shared" si="8"/>
        <v>134</v>
      </c>
      <c r="B135" s="4"/>
      <c r="C135" s="33" t="s">
        <v>91</v>
      </c>
      <c r="D135" s="31">
        <v>-1</v>
      </c>
      <c r="E135" s="31">
        <f t="shared" si="5"/>
        <v>1</v>
      </c>
      <c r="F135" s="31">
        <f t="shared" si="6"/>
        <v>0</v>
      </c>
      <c r="G135" s="31">
        <f t="shared" si="7"/>
        <v>0</v>
      </c>
    </row>
    <row r="136" spans="1:7" ht="26.25" customHeight="1" x14ac:dyDescent="0.2">
      <c r="A136" s="30">
        <f t="shared" si="8"/>
        <v>135</v>
      </c>
      <c r="B136" s="4"/>
      <c r="C136" s="33" t="s">
        <v>98</v>
      </c>
      <c r="D136" s="31">
        <v>-1</v>
      </c>
      <c r="E136" s="31">
        <f t="shared" si="5"/>
        <v>1</v>
      </c>
      <c r="F136" s="31">
        <f t="shared" si="6"/>
        <v>0</v>
      </c>
      <c r="G136" s="31">
        <f t="shared" si="7"/>
        <v>0</v>
      </c>
    </row>
    <row r="137" spans="1:7" ht="26.25" customHeight="1" x14ac:dyDescent="0.2">
      <c r="A137" s="30">
        <f t="shared" si="8"/>
        <v>136</v>
      </c>
      <c r="B137" s="4"/>
      <c r="C137" s="33" t="s">
        <v>99</v>
      </c>
      <c r="D137" s="31">
        <v>-1</v>
      </c>
      <c r="E137" s="31">
        <f t="shared" si="5"/>
        <v>1</v>
      </c>
      <c r="F137" s="31">
        <f t="shared" si="6"/>
        <v>0</v>
      </c>
      <c r="G137" s="31">
        <f t="shared" si="7"/>
        <v>0</v>
      </c>
    </row>
    <row r="138" spans="1:7" ht="26.25" customHeight="1" x14ac:dyDescent="0.2">
      <c r="A138" s="30">
        <f t="shared" si="8"/>
        <v>137</v>
      </c>
      <c r="B138" s="4"/>
      <c r="C138" s="33" t="s">
        <v>100</v>
      </c>
      <c r="D138" s="31">
        <v>-1</v>
      </c>
      <c r="E138" s="31">
        <f t="shared" si="5"/>
        <v>1</v>
      </c>
      <c r="F138" s="31">
        <f t="shared" si="6"/>
        <v>0</v>
      </c>
      <c r="G138" s="31">
        <f t="shared" si="7"/>
        <v>0</v>
      </c>
    </row>
    <row r="139" spans="1:7" ht="26.25" customHeight="1" x14ac:dyDescent="0.2">
      <c r="A139" s="30">
        <f t="shared" si="8"/>
        <v>138</v>
      </c>
      <c r="B139" s="4"/>
      <c r="C139" s="33" t="s">
        <v>102</v>
      </c>
      <c r="D139" s="31">
        <v>-1</v>
      </c>
      <c r="E139" s="31">
        <f t="shared" si="5"/>
        <v>1</v>
      </c>
      <c r="F139" s="31">
        <f t="shared" si="6"/>
        <v>0</v>
      </c>
      <c r="G139" s="31">
        <f t="shared" si="7"/>
        <v>0</v>
      </c>
    </row>
    <row r="140" spans="1:7" ht="26.25" customHeight="1" x14ac:dyDescent="0.2">
      <c r="A140" s="30">
        <f t="shared" si="8"/>
        <v>139</v>
      </c>
      <c r="B140" s="4"/>
      <c r="C140" s="33" t="s">
        <v>92</v>
      </c>
      <c r="D140" s="31">
        <v>-1</v>
      </c>
      <c r="E140" s="31">
        <f t="shared" si="5"/>
        <v>1</v>
      </c>
      <c r="F140" s="31">
        <f t="shared" si="6"/>
        <v>0</v>
      </c>
      <c r="G140" s="31">
        <f t="shared" si="7"/>
        <v>0</v>
      </c>
    </row>
    <row r="141" spans="1:7" ht="26.25" customHeight="1" x14ac:dyDescent="0.2">
      <c r="A141" s="30">
        <f t="shared" si="8"/>
        <v>140</v>
      </c>
      <c r="B141" s="4"/>
      <c r="C141" s="33" t="s">
        <v>103</v>
      </c>
      <c r="D141" s="31">
        <v>-1</v>
      </c>
      <c r="E141" s="31">
        <f t="shared" si="5"/>
        <v>1</v>
      </c>
      <c r="F141" s="31">
        <f t="shared" si="6"/>
        <v>0</v>
      </c>
      <c r="G141" s="31">
        <f t="shared" si="7"/>
        <v>0</v>
      </c>
    </row>
    <row r="142" spans="1:7" ht="26.25" customHeight="1" x14ac:dyDescent="0.2">
      <c r="A142" s="30">
        <f t="shared" si="8"/>
        <v>141</v>
      </c>
      <c r="B142" s="60"/>
      <c r="C142" s="62" t="s">
        <v>215</v>
      </c>
      <c r="D142" s="31">
        <v>3</v>
      </c>
      <c r="E142" s="31">
        <f t="shared" si="5"/>
        <v>3</v>
      </c>
      <c r="F142" s="31">
        <f t="shared" si="6"/>
        <v>0</v>
      </c>
      <c r="G142" s="31">
        <f t="shared" si="7"/>
        <v>0</v>
      </c>
    </row>
    <row r="143" spans="1:7" ht="26.25" customHeight="1" x14ac:dyDescent="0.2">
      <c r="A143" s="30">
        <f t="shared" si="8"/>
        <v>142</v>
      </c>
      <c r="B143" s="60"/>
      <c r="C143" s="105" t="s">
        <v>279</v>
      </c>
      <c r="D143" s="31">
        <v>-3</v>
      </c>
      <c r="E143" s="31">
        <f t="shared" si="5"/>
        <v>3</v>
      </c>
      <c r="F143" s="31">
        <f t="shared" si="6"/>
        <v>0</v>
      </c>
      <c r="G143" s="31">
        <f t="shared" si="7"/>
        <v>0</v>
      </c>
    </row>
    <row r="144" spans="1:7" ht="26.25" customHeight="1" x14ac:dyDescent="0.2">
      <c r="A144" s="30">
        <f t="shared" si="8"/>
        <v>143</v>
      </c>
      <c r="C144" s="9"/>
      <c r="E144" s="31">
        <f t="shared" ref="E144:E203" si="9">ABS(D144)</f>
        <v>0</v>
      </c>
      <c r="F144" s="31">
        <f t="shared" ref="F144:F203" si="10">IF(TRIM(B144)&lt;&gt;"",D144*E144,0)</f>
        <v>0</v>
      </c>
      <c r="G144" s="31">
        <f t="shared" ref="G144:G203" si="11">IF(TRIM(B144)&lt;&gt;"",1,0)</f>
        <v>0</v>
      </c>
    </row>
    <row r="145" spans="1:7" ht="26.25" customHeight="1" x14ac:dyDescent="0.2">
      <c r="A145" s="30">
        <f t="shared" si="8"/>
        <v>144</v>
      </c>
      <c r="C145" s="32" t="s">
        <v>160</v>
      </c>
      <c r="E145" s="31">
        <f t="shared" si="9"/>
        <v>0</v>
      </c>
      <c r="F145" s="31">
        <f t="shared" si="10"/>
        <v>0</v>
      </c>
      <c r="G145" s="31">
        <f t="shared" si="11"/>
        <v>0</v>
      </c>
    </row>
    <row r="146" spans="1:7" ht="26.25" customHeight="1" x14ac:dyDescent="0.2">
      <c r="A146" s="30">
        <f t="shared" si="8"/>
        <v>145</v>
      </c>
      <c r="C146" s="63"/>
      <c r="E146" s="31">
        <f t="shared" si="9"/>
        <v>0</v>
      </c>
      <c r="F146" s="31">
        <f t="shared" si="10"/>
        <v>0</v>
      </c>
      <c r="G146" s="31">
        <f t="shared" si="11"/>
        <v>0</v>
      </c>
    </row>
    <row r="147" spans="1:7" ht="52.5" customHeight="1" x14ac:dyDescent="0.2">
      <c r="A147" s="30">
        <f t="shared" si="8"/>
        <v>146</v>
      </c>
      <c r="C147" s="72" t="str">
        <f>IF(AND(TRIM(B142)&lt;&gt;"",TRIM(B103)&lt;&gt;"",TRIM(C64&lt;&gt;"")),"IF YOU ARE CERTAIN THAT THE PROJECT WILL NEITHER COLLECT, USE NOR DISCLOSE PERSONAL INFORMATION, YOU NEED NOT COMPLETE THE REST OF THE QUESTIONNAIRE.  HOWEVER, IF THIS EVER CHANGES YOU SHOULD COMPLETE IT THEN.","PLEASE PROCEED TO THE REST OF THE QUESTIONNAIRE.")</f>
        <v>PLEASE PROCEED TO THE REST OF THE QUESTIONNAIRE.</v>
      </c>
      <c r="E147" s="31">
        <f t="shared" si="9"/>
        <v>0</v>
      </c>
      <c r="F147" s="31">
        <f t="shared" si="10"/>
        <v>0</v>
      </c>
      <c r="G147" s="31">
        <f t="shared" si="11"/>
        <v>0</v>
      </c>
    </row>
    <row r="148" spans="1:7" ht="42" customHeight="1" x14ac:dyDescent="0.2">
      <c r="A148" s="30">
        <f t="shared" si="8"/>
        <v>147</v>
      </c>
      <c r="C148" s="70" t="s">
        <v>227</v>
      </c>
      <c r="E148" s="31">
        <f t="shared" si="9"/>
        <v>0</v>
      </c>
      <c r="F148" s="31">
        <f t="shared" si="10"/>
        <v>0</v>
      </c>
      <c r="G148" s="31">
        <f t="shared" si="11"/>
        <v>0</v>
      </c>
    </row>
    <row r="149" spans="1:7" ht="26.25" customHeight="1" x14ac:dyDescent="0.2">
      <c r="A149" s="30">
        <f t="shared" si="8"/>
        <v>148</v>
      </c>
      <c r="C149" s="58" t="s">
        <v>226</v>
      </c>
      <c r="E149" s="31">
        <f t="shared" si="9"/>
        <v>0</v>
      </c>
      <c r="F149" s="31">
        <f t="shared" si="10"/>
        <v>0</v>
      </c>
      <c r="G149" s="31">
        <f t="shared" si="11"/>
        <v>0</v>
      </c>
    </row>
    <row r="150" spans="1:7" ht="26.25" customHeight="1" x14ac:dyDescent="0.2">
      <c r="A150" s="30">
        <f t="shared" ref="A150:A181" si="12">A149+1</f>
        <v>149</v>
      </c>
      <c r="B150" s="60"/>
      <c r="C150" s="75" t="s">
        <v>180</v>
      </c>
      <c r="D150" s="31">
        <v>-1</v>
      </c>
      <c r="E150" s="31">
        <f t="shared" ref="E150:E181" si="13">ABS(D150)</f>
        <v>1</v>
      </c>
      <c r="F150" s="31">
        <f t="shared" ref="F150:F181" si="14">IF(TRIM(B150)&lt;&gt;"",D150*E150,0)</f>
        <v>0</v>
      </c>
      <c r="G150" s="31">
        <f t="shared" ref="G150:G181" si="15">IF(TRIM(B150)&lt;&gt;"",1,0)</f>
        <v>0</v>
      </c>
    </row>
    <row r="151" spans="1:7" ht="26.25" customHeight="1" x14ac:dyDescent="0.2">
      <c r="A151" s="30">
        <f t="shared" si="12"/>
        <v>150</v>
      </c>
      <c r="B151" s="60"/>
      <c r="C151" s="75" t="s">
        <v>181</v>
      </c>
      <c r="D151" s="31">
        <v>-1</v>
      </c>
      <c r="E151" s="31">
        <f t="shared" si="13"/>
        <v>1</v>
      </c>
      <c r="F151" s="31">
        <f t="shared" si="14"/>
        <v>0</v>
      </c>
      <c r="G151" s="31">
        <f t="shared" si="15"/>
        <v>0</v>
      </c>
    </row>
    <row r="152" spans="1:7" ht="26.25" customHeight="1" x14ac:dyDescent="0.2">
      <c r="A152" s="30">
        <f t="shared" si="12"/>
        <v>151</v>
      </c>
      <c r="B152" s="60"/>
      <c r="C152" s="99" t="s">
        <v>282</v>
      </c>
      <c r="D152" s="31">
        <v>-1</v>
      </c>
      <c r="E152" s="31">
        <f t="shared" si="13"/>
        <v>1</v>
      </c>
      <c r="F152" s="31">
        <f t="shared" si="14"/>
        <v>0</v>
      </c>
      <c r="G152" s="31">
        <f t="shared" si="15"/>
        <v>0</v>
      </c>
    </row>
    <row r="153" spans="1:7" ht="26.25" customHeight="1" x14ac:dyDescent="0.2">
      <c r="A153" s="30">
        <f t="shared" si="12"/>
        <v>152</v>
      </c>
      <c r="B153" s="60"/>
      <c r="C153" s="75" t="s">
        <v>184</v>
      </c>
      <c r="D153" s="31">
        <v>-1</v>
      </c>
      <c r="E153" s="31">
        <f t="shared" si="13"/>
        <v>1</v>
      </c>
      <c r="F153" s="31">
        <f t="shared" si="14"/>
        <v>0</v>
      </c>
      <c r="G153" s="31">
        <f t="shared" si="15"/>
        <v>0</v>
      </c>
    </row>
    <row r="154" spans="1:7" ht="26.25" customHeight="1" x14ac:dyDescent="0.2">
      <c r="A154" s="30">
        <f t="shared" si="12"/>
        <v>153</v>
      </c>
      <c r="B154" s="60"/>
      <c r="C154" s="107" t="s">
        <v>286</v>
      </c>
      <c r="D154" s="31">
        <v>-1</v>
      </c>
      <c r="E154" s="31">
        <f t="shared" si="13"/>
        <v>1</v>
      </c>
      <c r="F154" s="31">
        <f t="shared" si="14"/>
        <v>0</v>
      </c>
      <c r="G154" s="31">
        <f t="shared" si="15"/>
        <v>0</v>
      </c>
    </row>
    <row r="155" spans="1:7" ht="26.25" customHeight="1" x14ac:dyDescent="0.2">
      <c r="A155" s="30">
        <f t="shared" si="12"/>
        <v>154</v>
      </c>
      <c r="B155" s="60"/>
      <c r="C155" s="75" t="s">
        <v>185</v>
      </c>
      <c r="D155" s="31">
        <v>-1</v>
      </c>
      <c r="E155" s="31">
        <f t="shared" si="13"/>
        <v>1</v>
      </c>
      <c r="F155" s="31">
        <f t="shared" si="14"/>
        <v>0</v>
      </c>
      <c r="G155" s="31">
        <f t="shared" si="15"/>
        <v>0</v>
      </c>
    </row>
    <row r="156" spans="1:7" ht="26.25" customHeight="1" x14ac:dyDescent="0.2">
      <c r="A156" s="30">
        <f t="shared" si="12"/>
        <v>155</v>
      </c>
      <c r="B156" s="60"/>
      <c r="C156" s="99" t="s">
        <v>241</v>
      </c>
      <c r="D156" s="31">
        <v>-1</v>
      </c>
      <c r="E156" s="31">
        <f t="shared" si="13"/>
        <v>1</v>
      </c>
      <c r="F156" s="31">
        <f t="shared" si="14"/>
        <v>0</v>
      </c>
      <c r="G156" s="31">
        <f t="shared" si="15"/>
        <v>0</v>
      </c>
    </row>
    <row r="157" spans="1:7" ht="26.25" customHeight="1" x14ac:dyDescent="0.2">
      <c r="A157" s="30">
        <f t="shared" si="12"/>
        <v>156</v>
      </c>
      <c r="B157" s="60"/>
      <c r="C157" s="99" t="s">
        <v>394</v>
      </c>
      <c r="D157" s="31">
        <v>-1</v>
      </c>
      <c r="E157" s="31">
        <f t="shared" si="13"/>
        <v>1</v>
      </c>
      <c r="F157" s="31">
        <f t="shared" si="14"/>
        <v>0</v>
      </c>
      <c r="G157" s="31">
        <f t="shared" si="15"/>
        <v>0</v>
      </c>
    </row>
    <row r="158" spans="1:7" ht="26.25" customHeight="1" x14ac:dyDescent="0.2">
      <c r="A158" s="30">
        <f t="shared" si="12"/>
        <v>157</v>
      </c>
      <c r="B158" s="60"/>
      <c r="C158" s="99" t="s">
        <v>302</v>
      </c>
      <c r="D158" s="31">
        <v>-1</v>
      </c>
      <c r="E158" s="31">
        <f t="shared" si="13"/>
        <v>1</v>
      </c>
      <c r="F158" s="31">
        <f t="shared" si="14"/>
        <v>0</v>
      </c>
      <c r="G158" s="31">
        <f t="shared" si="15"/>
        <v>0</v>
      </c>
    </row>
    <row r="159" spans="1:7" ht="26.25" customHeight="1" x14ac:dyDescent="0.2">
      <c r="A159" s="30">
        <f t="shared" si="12"/>
        <v>158</v>
      </c>
      <c r="B159" s="60"/>
      <c r="C159" s="75" t="s">
        <v>186</v>
      </c>
      <c r="D159" s="31">
        <v>-1</v>
      </c>
      <c r="E159" s="31">
        <f t="shared" si="13"/>
        <v>1</v>
      </c>
      <c r="F159" s="31">
        <f t="shared" si="14"/>
        <v>0</v>
      </c>
      <c r="G159" s="31">
        <f t="shared" si="15"/>
        <v>0</v>
      </c>
    </row>
    <row r="160" spans="1:7" ht="26.25" customHeight="1" x14ac:dyDescent="0.2">
      <c r="A160" s="30">
        <f t="shared" si="12"/>
        <v>159</v>
      </c>
      <c r="B160" s="60"/>
      <c r="C160" s="99" t="s">
        <v>287</v>
      </c>
      <c r="D160" s="31">
        <v>-1</v>
      </c>
      <c r="E160" s="31">
        <f t="shared" si="13"/>
        <v>1</v>
      </c>
      <c r="F160" s="31">
        <f t="shared" si="14"/>
        <v>0</v>
      </c>
      <c r="G160" s="31">
        <f t="shared" si="15"/>
        <v>0</v>
      </c>
    </row>
    <row r="161" spans="1:7" ht="26.25" customHeight="1" x14ac:dyDescent="0.2">
      <c r="A161" s="30">
        <f t="shared" si="12"/>
        <v>160</v>
      </c>
      <c r="B161" s="60"/>
      <c r="C161" s="99" t="s">
        <v>288</v>
      </c>
      <c r="D161" s="31">
        <v>-1</v>
      </c>
      <c r="E161" s="31">
        <f t="shared" si="13"/>
        <v>1</v>
      </c>
      <c r="F161" s="31">
        <f t="shared" si="14"/>
        <v>0</v>
      </c>
      <c r="G161" s="31">
        <f t="shared" si="15"/>
        <v>0</v>
      </c>
    </row>
    <row r="162" spans="1:7" ht="26.25" customHeight="1" x14ac:dyDescent="0.2">
      <c r="A162" s="30">
        <f t="shared" si="12"/>
        <v>161</v>
      </c>
      <c r="B162" s="60"/>
      <c r="C162" s="99" t="s">
        <v>292</v>
      </c>
      <c r="D162" s="31">
        <v>-1</v>
      </c>
      <c r="E162" s="31">
        <f t="shared" si="13"/>
        <v>1</v>
      </c>
      <c r="F162" s="31">
        <f t="shared" si="14"/>
        <v>0</v>
      </c>
      <c r="G162" s="31">
        <f t="shared" si="15"/>
        <v>0</v>
      </c>
    </row>
    <row r="163" spans="1:7" ht="26.25" customHeight="1" x14ac:dyDescent="0.2">
      <c r="A163" s="30">
        <f t="shared" si="12"/>
        <v>162</v>
      </c>
      <c r="B163" s="60"/>
      <c r="C163" s="99" t="s">
        <v>293</v>
      </c>
      <c r="D163" s="31">
        <v>-1</v>
      </c>
      <c r="E163" s="31">
        <f t="shared" si="13"/>
        <v>1</v>
      </c>
      <c r="F163" s="31">
        <f t="shared" si="14"/>
        <v>0</v>
      </c>
      <c r="G163" s="31">
        <f t="shared" si="15"/>
        <v>0</v>
      </c>
    </row>
    <row r="164" spans="1:7" ht="26.25" customHeight="1" x14ac:dyDescent="0.2">
      <c r="A164" s="30">
        <f t="shared" si="12"/>
        <v>163</v>
      </c>
      <c r="B164" s="60"/>
      <c r="C164" s="75" t="s">
        <v>187</v>
      </c>
      <c r="D164" s="31">
        <v>-1</v>
      </c>
      <c r="E164" s="31">
        <f t="shared" si="13"/>
        <v>1</v>
      </c>
      <c r="F164" s="31">
        <f t="shared" si="14"/>
        <v>0</v>
      </c>
      <c r="G164" s="31">
        <f t="shared" si="15"/>
        <v>0</v>
      </c>
    </row>
    <row r="165" spans="1:7" ht="26.25" customHeight="1" x14ac:dyDescent="0.2">
      <c r="A165" s="30">
        <f t="shared" si="12"/>
        <v>164</v>
      </c>
      <c r="B165" s="60"/>
      <c r="C165" s="75" t="s">
        <v>188</v>
      </c>
      <c r="D165" s="31">
        <v>-1</v>
      </c>
      <c r="E165" s="31">
        <f t="shared" si="13"/>
        <v>1</v>
      </c>
      <c r="F165" s="31">
        <f t="shared" si="14"/>
        <v>0</v>
      </c>
      <c r="G165" s="31">
        <f t="shared" si="15"/>
        <v>0</v>
      </c>
    </row>
    <row r="166" spans="1:7" ht="26.25" customHeight="1" x14ac:dyDescent="0.2">
      <c r="A166" s="30">
        <f t="shared" si="12"/>
        <v>165</v>
      </c>
      <c r="B166" s="60"/>
      <c r="C166" s="75" t="s">
        <v>189</v>
      </c>
      <c r="D166" s="31">
        <v>-1</v>
      </c>
      <c r="E166" s="31">
        <f t="shared" si="13"/>
        <v>1</v>
      </c>
      <c r="F166" s="31">
        <f t="shared" si="14"/>
        <v>0</v>
      </c>
      <c r="G166" s="31">
        <f t="shared" si="15"/>
        <v>0</v>
      </c>
    </row>
    <row r="167" spans="1:7" ht="26.25" customHeight="1" x14ac:dyDescent="0.2">
      <c r="A167" s="30">
        <f t="shared" si="12"/>
        <v>166</v>
      </c>
      <c r="B167" s="60"/>
      <c r="C167" s="75" t="s">
        <v>190</v>
      </c>
      <c r="D167" s="31">
        <v>-1</v>
      </c>
      <c r="E167" s="31">
        <f t="shared" si="13"/>
        <v>1</v>
      </c>
      <c r="F167" s="31">
        <f t="shared" si="14"/>
        <v>0</v>
      </c>
      <c r="G167" s="31">
        <f t="shared" si="15"/>
        <v>0</v>
      </c>
    </row>
    <row r="168" spans="1:7" ht="26.25" customHeight="1" x14ac:dyDescent="0.2">
      <c r="A168" s="30">
        <f t="shared" si="12"/>
        <v>167</v>
      </c>
      <c r="B168" s="60"/>
      <c r="C168" s="75" t="s">
        <v>191</v>
      </c>
      <c r="D168" s="31">
        <v>-1</v>
      </c>
      <c r="E168" s="31">
        <f t="shared" si="13"/>
        <v>1</v>
      </c>
      <c r="F168" s="31">
        <f t="shared" si="14"/>
        <v>0</v>
      </c>
      <c r="G168" s="31">
        <f t="shared" si="15"/>
        <v>0</v>
      </c>
    </row>
    <row r="169" spans="1:7" ht="26.25" customHeight="1" x14ac:dyDescent="0.2">
      <c r="A169" s="30">
        <f t="shared" si="12"/>
        <v>168</v>
      </c>
      <c r="B169" s="60"/>
      <c r="C169" s="75" t="s">
        <v>274</v>
      </c>
      <c r="D169" s="31">
        <v>-1</v>
      </c>
      <c r="E169" s="31">
        <f t="shared" si="13"/>
        <v>1</v>
      </c>
      <c r="F169" s="31">
        <f t="shared" si="14"/>
        <v>0</v>
      </c>
      <c r="G169" s="31">
        <f t="shared" si="15"/>
        <v>0</v>
      </c>
    </row>
    <row r="170" spans="1:7" ht="26.25" customHeight="1" x14ac:dyDescent="0.2">
      <c r="A170" s="30">
        <f t="shared" si="12"/>
        <v>169</v>
      </c>
      <c r="B170" s="60"/>
      <c r="C170" s="99" t="s">
        <v>395</v>
      </c>
      <c r="D170" s="31">
        <v>-1</v>
      </c>
      <c r="E170" s="31">
        <f t="shared" si="13"/>
        <v>1</v>
      </c>
      <c r="F170" s="31">
        <f t="shared" si="14"/>
        <v>0</v>
      </c>
      <c r="G170" s="31">
        <f t="shared" si="15"/>
        <v>0</v>
      </c>
    </row>
    <row r="171" spans="1:7" ht="26.25" customHeight="1" x14ac:dyDescent="0.2">
      <c r="A171" s="30">
        <f t="shared" si="12"/>
        <v>170</v>
      </c>
      <c r="B171" s="60"/>
      <c r="C171" s="75" t="s">
        <v>192</v>
      </c>
      <c r="D171" s="31">
        <v>-1</v>
      </c>
      <c r="E171" s="31">
        <f t="shared" si="13"/>
        <v>1</v>
      </c>
      <c r="F171" s="31">
        <f t="shared" si="14"/>
        <v>0</v>
      </c>
      <c r="G171" s="31">
        <f t="shared" si="15"/>
        <v>0</v>
      </c>
    </row>
    <row r="172" spans="1:7" ht="26.25" customHeight="1" x14ac:dyDescent="0.2">
      <c r="A172" s="30">
        <f t="shared" si="12"/>
        <v>171</v>
      </c>
      <c r="B172" s="60"/>
      <c r="C172" s="75" t="s">
        <v>193</v>
      </c>
      <c r="D172" s="31">
        <v>-1</v>
      </c>
      <c r="E172" s="31">
        <f t="shared" si="13"/>
        <v>1</v>
      </c>
      <c r="F172" s="31">
        <f t="shared" si="14"/>
        <v>0</v>
      </c>
      <c r="G172" s="31">
        <f t="shared" si="15"/>
        <v>0</v>
      </c>
    </row>
    <row r="173" spans="1:7" ht="26.25" customHeight="1" x14ac:dyDescent="0.2">
      <c r="A173" s="30">
        <f t="shared" si="12"/>
        <v>172</v>
      </c>
      <c r="B173" s="60"/>
      <c r="C173" s="99" t="s">
        <v>289</v>
      </c>
      <c r="D173" s="31">
        <v>-1</v>
      </c>
      <c r="E173" s="31">
        <f t="shared" si="13"/>
        <v>1</v>
      </c>
      <c r="F173" s="31">
        <f t="shared" si="14"/>
        <v>0</v>
      </c>
      <c r="G173" s="31">
        <f t="shared" si="15"/>
        <v>0</v>
      </c>
    </row>
    <row r="174" spans="1:7" ht="26.25" customHeight="1" x14ac:dyDescent="0.2">
      <c r="A174" s="30">
        <f t="shared" si="12"/>
        <v>173</v>
      </c>
      <c r="B174" s="60"/>
      <c r="C174" s="75" t="s">
        <v>194</v>
      </c>
      <c r="D174" s="31">
        <v>-1</v>
      </c>
      <c r="E174" s="31">
        <f t="shared" si="13"/>
        <v>1</v>
      </c>
      <c r="F174" s="31">
        <f t="shared" si="14"/>
        <v>0</v>
      </c>
      <c r="G174" s="31">
        <f t="shared" si="15"/>
        <v>0</v>
      </c>
    </row>
    <row r="175" spans="1:7" ht="26.25" customHeight="1" x14ac:dyDescent="0.2">
      <c r="A175" s="30">
        <f t="shared" si="12"/>
        <v>174</v>
      </c>
      <c r="B175" s="60"/>
      <c r="C175" s="75" t="s">
        <v>182</v>
      </c>
      <c r="D175" s="31">
        <v>-1</v>
      </c>
      <c r="E175" s="31">
        <f t="shared" si="13"/>
        <v>1</v>
      </c>
      <c r="F175" s="31">
        <f t="shared" si="14"/>
        <v>0</v>
      </c>
      <c r="G175" s="31">
        <f t="shared" si="15"/>
        <v>0</v>
      </c>
    </row>
    <row r="176" spans="1:7" ht="26.25" customHeight="1" x14ac:dyDescent="0.2">
      <c r="A176" s="30">
        <f t="shared" si="12"/>
        <v>175</v>
      </c>
      <c r="B176" s="60"/>
      <c r="C176" s="99" t="s">
        <v>334</v>
      </c>
      <c r="D176" s="31">
        <v>-1</v>
      </c>
      <c r="E176" s="31">
        <f t="shared" si="13"/>
        <v>1</v>
      </c>
      <c r="F176" s="31">
        <f t="shared" si="14"/>
        <v>0</v>
      </c>
      <c r="G176" s="31">
        <f t="shared" si="15"/>
        <v>0</v>
      </c>
    </row>
    <row r="177" spans="1:7" ht="26.25" customHeight="1" x14ac:dyDescent="0.2">
      <c r="A177" s="30">
        <f t="shared" si="12"/>
        <v>176</v>
      </c>
      <c r="B177" s="60"/>
      <c r="C177" s="99" t="s">
        <v>304</v>
      </c>
      <c r="D177" s="31">
        <v>-1</v>
      </c>
      <c r="E177" s="31">
        <f t="shared" si="13"/>
        <v>1</v>
      </c>
      <c r="F177" s="31">
        <f t="shared" si="14"/>
        <v>0</v>
      </c>
      <c r="G177" s="31">
        <f t="shared" si="15"/>
        <v>0</v>
      </c>
    </row>
    <row r="178" spans="1:7" ht="26.25" customHeight="1" x14ac:dyDescent="0.2">
      <c r="A178" s="30">
        <f t="shared" si="12"/>
        <v>177</v>
      </c>
      <c r="B178" s="60"/>
      <c r="C178" s="99" t="s">
        <v>331</v>
      </c>
      <c r="D178" s="31">
        <v>-1</v>
      </c>
      <c r="E178" s="31">
        <f t="shared" si="13"/>
        <v>1</v>
      </c>
      <c r="F178" s="31">
        <f t="shared" si="14"/>
        <v>0</v>
      </c>
      <c r="G178" s="31">
        <f t="shared" si="15"/>
        <v>0</v>
      </c>
    </row>
    <row r="179" spans="1:7" ht="26.25" customHeight="1" x14ac:dyDescent="0.2">
      <c r="A179" s="30">
        <f t="shared" si="12"/>
        <v>178</v>
      </c>
      <c r="B179" s="60"/>
      <c r="C179" s="99" t="s">
        <v>396</v>
      </c>
      <c r="D179" s="31">
        <v>-1</v>
      </c>
      <c r="E179" s="31">
        <f t="shared" si="13"/>
        <v>1</v>
      </c>
      <c r="F179" s="31">
        <f t="shared" si="14"/>
        <v>0</v>
      </c>
      <c r="G179" s="31">
        <f t="shared" si="15"/>
        <v>0</v>
      </c>
    </row>
    <row r="180" spans="1:7" ht="26.25" customHeight="1" x14ac:dyDescent="0.2">
      <c r="A180" s="30">
        <f t="shared" si="12"/>
        <v>179</v>
      </c>
      <c r="B180" s="60"/>
      <c r="C180" s="75" t="s">
        <v>195</v>
      </c>
      <c r="D180" s="31">
        <v>-1</v>
      </c>
      <c r="E180" s="31">
        <f t="shared" si="13"/>
        <v>1</v>
      </c>
      <c r="F180" s="31">
        <f t="shared" si="14"/>
        <v>0</v>
      </c>
      <c r="G180" s="31">
        <f t="shared" si="15"/>
        <v>0</v>
      </c>
    </row>
    <row r="181" spans="1:7" ht="26.25" customHeight="1" x14ac:dyDescent="0.2">
      <c r="A181" s="30">
        <f t="shared" si="12"/>
        <v>180</v>
      </c>
      <c r="B181" s="60"/>
      <c r="C181" s="75" t="s">
        <v>196</v>
      </c>
      <c r="D181" s="31">
        <v>-1</v>
      </c>
      <c r="E181" s="31">
        <f t="shared" si="13"/>
        <v>1</v>
      </c>
      <c r="F181" s="31">
        <f t="shared" si="14"/>
        <v>0</v>
      </c>
      <c r="G181" s="31">
        <f t="shared" si="15"/>
        <v>0</v>
      </c>
    </row>
    <row r="182" spans="1:7" ht="26.25" customHeight="1" x14ac:dyDescent="0.2">
      <c r="A182" s="30">
        <f t="shared" ref="A182:A202" si="16">A181+1</f>
        <v>181</v>
      </c>
      <c r="B182" s="60"/>
      <c r="C182" s="75" t="s">
        <v>197</v>
      </c>
      <c r="D182" s="31">
        <v>-1</v>
      </c>
      <c r="E182" s="31">
        <f t="shared" ref="E182:E202" si="17">ABS(D182)</f>
        <v>1</v>
      </c>
      <c r="F182" s="31">
        <f t="shared" ref="F182:F202" si="18">IF(TRIM(B182)&lt;&gt;"",D182*E182,0)</f>
        <v>0</v>
      </c>
      <c r="G182" s="31">
        <f t="shared" ref="G182:G202" si="19">IF(TRIM(B182)&lt;&gt;"",1,0)</f>
        <v>0</v>
      </c>
    </row>
    <row r="183" spans="1:7" ht="26.25" customHeight="1" x14ac:dyDescent="0.2">
      <c r="A183" s="30">
        <f t="shared" si="16"/>
        <v>182</v>
      </c>
      <c r="B183" s="60"/>
      <c r="C183" s="75" t="s">
        <v>198</v>
      </c>
      <c r="D183" s="31">
        <v>-1</v>
      </c>
      <c r="E183" s="31">
        <f t="shared" si="17"/>
        <v>1</v>
      </c>
      <c r="F183" s="31">
        <f t="shared" si="18"/>
        <v>0</v>
      </c>
      <c r="G183" s="31">
        <f t="shared" si="19"/>
        <v>0</v>
      </c>
    </row>
    <row r="184" spans="1:7" ht="26.25" customHeight="1" x14ac:dyDescent="0.2">
      <c r="A184" s="30">
        <f t="shared" si="16"/>
        <v>183</v>
      </c>
      <c r="B184" s="60"/>
      <c r="C184" s="99" t="s">
        <v>397</v>
      </c>
      <c r="D184" s="31">
        <v>-1</v>
      </c>
      <c r="E184" s="31">
        <f t="shared" si="17"/>
        <v>1</v>
      </c>
      <c r="F184" s="31">
        <f t="shared" si="18"/>
        <v>0</v>
      </c>
      <c r="G184" s="31">
        <f t="shared" si="19"/>
        <v>0</v>
      </c>
    </row>
    <row r="185" spans="1:7" ht="26.25" customHeight="1" x14ac:dyDescent="0.2">
      <c r="A185" s="30">
        <f t="shared" si="16"/>
        <v>184</v>
      </c>
      <c r="B185" s="60"/>
      <c r="C185" s="75" t="s">
        <v>199</v>
      </c>
      <c r="D185" s="31">
        <v>-1</v>
      </c>
      <c r="E185" s="31">
        <f t="shared" si="17"/>
        <v>1</v>
      </c>
      <c r="F185" s="31">
        <f t="shared" si="18"/>
        <v>0</v>
      </c>
      <c r="G185" s="31">
        <f t="shared" si="19"/>
        <v>0</v>
      </c>
    </row>
    <row r="186" spans="1:7" ht="26.25" customHeight="1" x14ac:dyDescent="0.2">
      <c r="A186" s="30">
        <f t="shared" si="16"/>
        <v>185</v>
      </c>
      <c r="B186" s="60"/>
      <c r="C186" s="75" t="s">
        <v>200</v>
      </c>
      <c r="D186" s="31">
        <v>-1</v>
      </c>
      <c r="E186" s="31">
        <f t="shared" si="17"/>
        <v>1</v>
      </c>
      <c r="F186" s="31">
        <f t="shared" si="18"/>
        <v>0</v>
      </c>
      <c r="G186" s="31">
        <f t="shared" si="19"/>
        <v>0</v>
      </c>
    </row>
    <row r="187" spans="1:7" ht="26.25" customHeight="1" x14ac:dyDescent="0.2">
      <c r="A187" s="30">
        <f t="shared" si="16"/>
        <v>186</v>
      </c>
      <c r="B187" s="60"/>
      <c r="C187" s="75" t="s">
        <v>201</v>
      </c>
      <c r="D187" s="31">
        <v>-1</v>
      </c>
      <c r="E187" s="31">
        <f t="shared" si="17"/>
        <v>1</v>
      </c>
      <c r="F187" s="31">
        <f t="shared" si="18"/>
        <v>0</v>
      </c>
      <c r="G187" s="31">
        <f t="shared" si="19"/>
        <v>0</v>
      </c>
    </row>
    <row r="188" spans="1:7" ht="26.25" customHeight="1" x14ac:dyDescent="0.2">
      <c r="A188" s="30">
        <f t="shared" si="16"/>
        <v>187</v>
      </c>
      <c r="B188" s="60"/>
      <c r="C188" s="99" t="s">
        <v>333</v>
      </c>
      <c r="D188" s="31">
        <v>-1</v>
      </c>
      <c r="E188" s="31">
        <f t="shared" si="17"/>
        <v>1</v>
      </c>
      <c r="F188" s="31">
        <f t="shared" si="18"/>
        <v>0</v>
      </c>
      <c r="G188" s="31">
        <f t="shared" si="19"/>
        <v>0</v>
      </c>
    </row>
    <row r="189" spans="1:7" ht="26.25" customHeight="1" x14ac:dyDescent="0.2">
      <c r="A189" s="30">
        <f t="shared" si="16"/>
        <v>188</v>
      </c>
      <c r="B189" s="60"/>
      <c r="C189" s="99" t="s">
        <v>332</v>
      </c>
      <c r="D189" s="31">
        <v>-1</v>
      </c>
      <c r="E189" s="31">
        <f t="shared" si="17"/>
        <v>1</v>
      </c>
      <c r="F189" s="31">
        <f t="shared" si="18"/>
        <v>0</v>
      </c>
      <c r="G189" s="31">
        <f t="shared" si="19"/>
        <v>0</v>
      </c>
    </row>
    <row r="190" spans="1:7" ht="26.25" customHeight="1" x14ac:dyDescent="0.2">
      <c r="A190" s="30">
        <f t="shared" si="16"/>
        <v>189</v>
      </c>
      <c r="B190" s="60"/>
      <c r="C190" s="75" t="s">
        <v>202</v>
      </c>
      <c r="D190" s="31">
        <v>-1</v>
      </c>
      <c r="E190" s="31">
        <f t="shared" si="17"/>
        <v>1</v>
      </c>
      <c r="F190" s="31">
        <f t="shared" si="18"/>
        <v>0</v>
      </c>
      <c r="G190" s="31">
        <f t="shared" si="19"/>
        <v>0</v>
      </c>
    </row>
    <row r="191" spans="1:7" ht="26.25" customHeight="1" x14ac:dyDescent="0.2">
      <c r="A191" s="30">
        <f t="shared" si="16"/>
        <v>190</v>
      </c>
      <c r="B191" s="60"/>
      <c r="C191" s="75" t="s">
        <v>183</v>
      </c>
      <c r="D191" s="31">
        <v>-1</v>
      </c>
      <c r="E191" s="31">
        <f t="shared" si="17"/>
        <v>1</v>
      </c>
      <c r="F191" s="31">
        <f t="shared" si="18"/>
        <v>0</v>
      </c>
      <c r="G191" s="31">
        <f t="shared" si="19"/>
        <v>0</v>
      </c>
    </row>
    <row r="192" spans="1:7" ht="26.25" customHeight="1" x14ac:dyDescent="0.2">
      <c r="A192" s="30">
        <f t="shared" si="16"/>
        <v>191</v>
      </c>
      <c r="B192" s="60"/>
      <c r="C192" s="107" t="s">
        <v>301</v>
      </c>
      <c r="D192" s="31">
        <v>-1</v>
      </c>
      <c r="E192" s="31">
        <f t="shared" si="17"/>
        <v>1</v>
      </c>
      <c r="F192" s="31">
        <f t="shared" si="18"/>
        <v>0</v>
      </c>
      <c r="G192" s="31">
        <f t="shared" si="19"/>
        <v>0</v>
      </c>
    </row>
    <row r="193" spans="1:7" ht="26.25" customHeight="1" x14ac:dyDescent="0.2">
      <c r="A193" s="30">
        <f t="shared" si="16"/>
        <v>192</v>
      </c>
      <c r="B193" s="60"/>
      <c r="C193" s="75" t="s">
        <v>203</v>
      </c>
      <c r="D193" s="31">
        <v>-1</v>
      </c>
      <c r="E193" s="31">
        <f t="shared" si="17"/>
        <v>1</v>
      </c>
      <c r="F193" s="31">
        <f t="shared" si="18"/>
        <v>0</v>
      </c>
      <c r="G193" s="31">
        <f t="shared" si="19"/>
        <v>0</v>
      </c>
    </row>
    <row r="194" spans="1:7" ht="26.25" customHeight="1" x14ac:dyDescent="0.2">
      <c r="A194" s="30">
        <f t="shared" si="16"/>
        <v>193</v>
      </c>
      <c r="B194" s="60"/>
      <c r="C194" s="99" t="s">
        <v>275</v>
      </c>
      <c r="D194" s="31">
        <v>-1</v>
      </c>
      <c r="E194" s="31">
        <f t="shared" si="17"/>
        <v>1</v>
      </c>
      <c r="F194" s="31">
        <f t="shared" si="18"/>
        <v>0</v>
      </c>
      <c r="G194" s="31">
        <f t="shared" si="19"/>
        <v>0</v>
      </c>
    </row>
    <row r="195" spans="1:7" ht="26.25" customHeight="1" x14ac:dyDescent="0.2">
      <c r="A195" s="30">
        <f t="shared" si="16"/>
        <v>194</v>
      </c>
      <c r="B195" s="60"/>
      <c r="C195" s="75" t="s">
        <v>204</v>
      </c>
      <c r="D195" s="31">
        <v>-1</v>
      </c>
      <c r="E195" s="31">
        <f t="shared" si="17"/>
        <v>1</v>
      </c>
      <c r="F195" s="31">
        <f t="shared" si="18"/>
        <v>0</v>
      </c>
      <c r="G195" s="31">
        <f t="shared" si="19"/>
        <v>0</v>
      </c>
    </row>
    <row r="196" spans="1:7" ht="26.25" customHeight="1" x14ac:dyDescent="0.2">
      <c r="A196" s="30">
        <f t="shared" si="16"/>
        <v>195</v>
      </c>
      <c r="B196" s="60"/>
      <c r="C196" s="99" t="s">
        <v>305</v>
      </c>
      <c r="D196" s="31">
        <v>-1</v>
      </c>
      <c r="E196" s="31">
        <f t="shared" si="17"/>
        <v>1</v>
      </c>
      <c r="F196" s="31">
        <f t="shared" si="18"/>
        <v>0</v>
      </c>
      <c r="G196" s="31">
        <f t="shared" si="19"/>
        <v>0</v>
      </c>
    </row>
    <row r="197" spans="1:7" ht="26.25" customHeight="1" x14ac:dyDescent="0.2">
      <c r="A197" s="30">
        <f t="shared" si="16"/>
        <v>196</v>
      </c>
      <c r="B197" s="60"/>
      <c r="C197" s="75" t="s">
        <v>205</v>
      </c>
      <c r="D197" s="31">
        <v>-1</v>
      </c>
      <c r="E197" s="31">
        <f t="shared" si="17"/>
        <v>1</v>
      </c>
      <c r="F197" s="31">
        <f t="shared" si="18"/>
        <v>0</v>
      </c>
      <c r="G197" s="31">
        <f t="shared" si="19"/>
        <v>0</v>
      </c>
    </row>
    <row r="198" spans="1:7" ht="26.25" customHeight="1" x14ac:dyDescent="0.2">
      <c r="A198" s="30">
        <f t="shared" si="16"/>
        <v>197</v>
      </c>
      <c r="B198" s="60"/>
      <c r="C198" s="99" t="s">
        <v>303</v>
      </c>
      <c r="D198" s="31">
        <v>-1</v>
      </c>
      <c r="E198" s="31">
        <f t="shared" si="17"/>
        <v>1</v>
      </c>
      <c r="F198" s="31">
        <f t="shared" si="18"/>
        <v>0</v>
      </c>
      <c r="G198" s="31">
        <f t="shared" si="19"/>
        <v>0</v>
      </c>
    </row>
    <row r="199" spans="1:7" ht="26.25" customHeight="1" x14ac:dyDescent="0.2">
      <c r="A199" s="30">
        <f t="shared" si="16"/>
        <v>198</v>
      </c>
      <c r="B199" s="60"/>
      <c r="C199" s="75" t="s">
        <v>206</v>
      </c>
      <c r="D199" s="31">
        <v>-1</v>
      </c>
      <c r="E199" s="31">
        <f t="shared" si="17"/>
        <v>1</v>
      </c>
      <c r="F199" s="31">
        <f t="shared" si="18"/>
        <v>0</v>
      </c>
      <c r="G199" s="31">
        <f t="shared" si="19"/>
        <v>0</v>
      </c>
    </row>
    <row r="200" spans="1:7" ht="26.25" customHeight="1" x14ac:dyDescent="0.2">
      <c r="A200" s="30">
        <f t="shared" si="16"/>
        <v>199</v>
      </c>
      <c r="B200" s="60"/>
      <c r="C200" s="99" t="s">
        <v>290</v>
      </c>
      <c r="D200" s="31">
        <v>-1</v>
      </c>
      <c r="E200" s="31">
        <f t="shared" si="17"/>
        <v>1</v>
      </c>
      <c r="F200" s="31">
        <f t="shared" si="18"/>
        <v>0</v>
      </c>
      <c r="G200" s="31">
        <f t="shared" si="19"/>
        <v>0</v>
      </c>
    </row>
    <row r="201" spans="1:7" ht="26.25" customHeight="1" x14ac:dyDescent="0.2">
      <c r="A201" s="30">
        <f t="shared" si="16"/>
        <v>200</v>
      </c>
      <c r="B201" s="60"/>
      <c r="C201" s="75" t="s">
        <v>208</v>
      </c>
      <c r="D201" s="31">
        <v>-1</v>
      </c>
      <c r="E201" s="31">
        <f t="shared" si="17"/>
        <v>1</v>
      </c>
      <c r="F201" s="31">
        <f t="shared" si="18"/>
        <v>0</v>
      </c>
      <c r="G201" s="31">
        <f t="shared" si="19"/>
        <v>0</v>
      </c>
    </row>
    <row r="202" spans="1:7" ht="26.25" customHeight="1" x14ac:dyDescent="0.2">
      <c r="A202" s="30">
        <f t="shared" si="16"/>
        <v>201</v>
      </c>
      <c r="B202" s="60"/>
      <c r="C202" s="75" t="s">
        <v>207</v>
      </c>
      <c r="D202" s="31">
        <v>-1</v>
      </c>
      <c r="E202" s="31">
        <f t="shared" si="17"/>
        <v>1</v>
      </c>
      <c r="F202" s="31">
        <f t="shared" si="18"/>
        <v>0</v>
      </c>
      <c r="G202" s="31">
        <f t="shared" si="19"/>
        <v>0</v>
      </c>
    </row>
    <row r="203" spans="1:7" ht="26.25" customHeight="1" x14ac:dyDescent="0.2">
      <c r="A203" s="30">
        <f t="shared" ref="A203" si="20">A202+1</f>
        <v>202</v>
      </c>
      <c r="B203" s="96"/>
      <c r="C203" s="71" t="s">
        <v>335</v>
      </c>
      <c r="E203" s="31">
        <f t="shared" si="9"/>
        <v>0</v>
      </c>
      <c r="F203" s="31">
        <f t="shared" si="10"/>
        <v>0</v>
      </c>
      <c r="G203" s="31">
        <f t="shared" si="11"/>
        <v>0</v>
      </c>
    </row>
    <row r="204" spans="1:7" ht="26.25" customHeight="1" x14ac:dyDescent="0.2">
      <c r="A204" s="30">
        <f t="shared" ref="A204:A232" si="21">A203+1</f>
        <v>203</v>
      </c>
      <c r="B204" s="60"/>
      <c r="C204" s="99" t="s">
        <v>336</v>
      </c>
      <c r="D204" s="31">
        <v>-1</v>
      </c>
      <c r="E204" s="31">
        <f t="shared" ref="E204:E232" si="22">ABS(D204)</f>
        <v>1</v>
      </c>
      <c r="F204" s="31">
        <f t="shared" ref="F204:F232" si="23">IF(TRIM(B204)&lt;&gt;"",D204*E204,0)</f>
        <v>0</v>
      </c>
      <c r="G204" s="31">
        <f t="shared" ref="G204:G232" si="24">IF(TRIM(B204)&lt;&gt;"",1,0)</f>
        <v>0</v>
      </c>
    </row>
    <row r="205" spans="1:7" ht="26.25" customHeight="1" x14ac:dyDescent="0.2">
      <c r="A205" s="30">
        <f t="shared" si="21"/>
        <v>204</v>
      </c>
      <c r="B205" s="60"/>
      <c r="C205" s="99" t="s">
        <v>351</v>
      </c>
      <c r="D205" s="31">
        <v>-1</v>
      </c>
      <c r="E205" s="31">
        <f t="shared" ref="E205" si="25">ABS(D205)</f>
        <v>1</v>
      </c>
      <c r="F205" s="31">
        <f t="shared" ref="F205" si="26">IF(TRIM(B205)&lt;&gt;"",D205*E205,0)</f>
        <v>0</v>
      </c>
      <c r="G205" s="31">
        <f t="shared" ref="G205" si="27">IF(TRIM(B205)&lt;&gt;"",1,0)</f>
        <v>0</v>
      </c>
    </row>
    <row r="206" spans="1:7" ht="26.25" customHeight="1" x14ac:dyDescent="0.2">
      <c r="A206" s="30">
        <v>205</v>
      </c>
      <c r="B206" s="60"/>
      <c r="C206" s="99" t="s">
        <v>298</v>
      </c>
      <c r="D206" s="31">
        <v>-1</v>
      </c>
      <c r="E206" s="31">
        <f t="shared" si="22"/>
        <v>1</v>
      </c>
      <c r="F206" s="31">
        <f t="shared" si="23"/>
        <v>0</v>
      </c>
      <c r="G206" s="31">
        <f t="shared" si="24"/>
        <v>0</v>
      </c>
    </row>
    <row r="207" spans="1:7" ht="26.25" customHeight="1" x14ac:dyDescent="0.2">
      <c r="A207" s="30">
        <f t="shared" si="21"/>
        <v>206</v>
      </c>
      <c r="B207" s="60"/>
      <c r="C207" s="99" t="s">
        <v>285</v>
      </c>
      <c r="D207" s="31">
        <v>-1</v>
      </c>
      <c r="E207" s="31">
        <f t="shared" si="22"/>
        <v>1</v>
      </c>
      <c r="F207" s="31">
        <f t="shared" si="23"/>
        <v>0</v>
      </c>
      <c r="G207" s="31">
        <f t="shared" si="24"/>
        <v>0</v>
      </c>
    </row>
    <row r="208" spans="1:7" ht="26.25" customHeight="1" x14ac:dyDescent="0.2">
      <c r="A208" s="30">
        <v>207</v>
      </c>
      <c r="B208" s="60"/>
      <c r="C208" s="99" t="s">
        <v>236</v>
      </c>
      <c r="D208" s="31">
        <v>-1</v>
      </c>
      <c r="E208" s="31">
        <f t="shared" ref="E208" si="28">ABS(D208)</f>
        <v>1</v>
      </c>
      <c r="F208" s="31">
        <f t="shared" ref="F208" si="29">IF(TRIM(B208)&lt;&gt;"",D208*E208,0)</f>
        <v>0</v>
      </c>
      <c r="G208" s="31">
        <f t="shared" ref="G208" si="30">IF(TRIM(B208)&lt;&gt;"",1,0)</f>
        <v>0</v>
      </c>
    </row>
    <row r="209" spans="1:7" ht="26.25" customHeight="1" x14ac:dyDescent="0.2">
      <c r="A209" s="30">
        <v>208</v>
      </c>
      <c r="B209" s="60"/>
      <c r="C209" s="99" t="s">
        <v>352</v>
      </c>
      <c r="D209" s="31">
        <v>-1</v>
      </c>
      <c r="E209" s="31">
        <f t="shared" si="22"/>
        <v>1</v>
      </c>
      <c r="F209" s="31">
        <f t="shared" si="23"/>
        <v>0</v>
      </c>
      <c r="G209" s="31">
        <f t="shared" si="24"/>
        <v>0</v>
      </c>
    </row>
    <row r="210" spans="1:7" ht="26.25" customHeight="1" x14ac:dyDescent="0.2">
      <c r="A210" s="30">
        <f t="shared" si="21"/>
        <v>209</v>
      </c>
      <c r="B210" s="60"/>
      <c r="C210" s="99" t="s">
        <v>284</v>
      </c>
      <c r="D210" s="31">
        <v>-1</v>
      </c>
      <c r="E210" s="31">
        <f t="shared" si="22"/>
        <v>1</v>
      </c>
      <c r="F210" s="31">
        <f t="shared" si="23"/>
        <v>0</v>
      </c>
      <c r="G210" s="31">
        <f t="shared" si="24"/>
        <v>0</v>
      </c>
    </row>
    <row r="211" spans="1:7" ht="26.25" customHeight="1" x14ac:dyDescent="0.2">
      <c r="A211" s="30">
        <f t="shared" si="21"/>
        <v>210</v>
      </c>
      <c r="B211" s="60"/>
      <c r="C211" s="99" t="s">
        <v>232</v>
      </c>
      <c r="D211" s="31">
        <v>-1</v>
      </c>
      <c r="E211" s="31">
        <f t="shared" si="22"/>
        <v>1</v>
      </c>
      <c r="F211" s="31">
        <f t="shared" si="23"/>
        <v>0</v>
      </c>
      <c r="G211" s="31">
        <f t="shared" si="24"/>
        <v>0</v>
      </c>
    </row>
    <row r="212" spans="1:7" ht="26.25" customHeight="1" x14ac:dyDescent="0.2">
      <c r="A212" s="30">
        <f t="shared" si="21"/>
        <v>211</v>
      </c>
      <c r="B212" s="60"/>
      <c r="C212" s="99" t="s">
        <v>237</v>
      </c>
      <c r="D212" s="31">
        <v>-1</v>
      </c>
      <c r="E212" s="31">
        <f t="shared" si="22"/>
        <v>1</v>
      </c>
      <c r="F212" s="31">
        <f t="shared" si="23"/>
        <v>0</v>
      </c>
      <c r="G212" s="31">
        <f t="shared" si="24"/>
        <v>0</v>
      </c>
    </row>
    <row r="213" spans="1:7" ht="26.25" customHeight="1" x14ac:dyDescent="0.2">
      <c r="A213" s="30">
        <f t="shared" si="21"/>
        <v>212</v>
      </c>
      <c r="B213" s="60"/>
      <c r="C213" s="99" t="s">
        <v>353</v>
      </c>
      <c r="D213" s="31">
        <v>-1</v>
      </c>
      <c r="E213" s="31">
        <f t="shared" si="22"/>
        <v>1</v>
      </c>
      <c r="F213" s="31">
        <f t="shared" si="23"/>
        <v>0</v>
      </c>
      <c r="G213" s="31">
        <f t="shared" si="24"/>
        <v>0</v>
      </c>
    </row>
    <row r="214" spans="1:7" ht="26.25" customHeight="1" x14ac:dyDescent="0.2">
      <c r="A214" s="30">
        <f t="shared" si="21"/>
        <v>213</v>
      </c>
      <c r="B214" s="60"/>
      <c r="C214" s="99" t="s">
        <v>295</v>
      </c>
      <c r="D214" s="31">
        <v>-1</v>
      </c>
      <c r="E214" s="31">
        <f t="shared" si="22"/>
        <v>1</v>
      </c>
      <c r="F214" s="31">
        <f t="shared" si="23"/>
        <v>0</v>
      </c>
      <c r="G214" s="31">
        <f t="shared" si="24"/>
        <v>0</v>
      </c>
    </row>
    <row r="215" spans="1:7" ht="26.25" customHeight="1" x14ac:dyDescent="0.2">
      <c r="A215" s="30">
        <f t="shared" si="21"/>
        <v>214</v>
      </c>
      <c r="B215" s="60"/>
      <c r="C215" s="99" t="s">
        <v>354</v>
      </c>
      <c r="D215" s="31">
        <v>-1</v>
      </c>
      <c r="E215" s="31">
        <f t="shared" si="22"/>
        <v>1</v>
      </c>
      <c r="F215" s="31">
        <f t="shared" si="23"/>
        <v>0</v>
      </c>
      <c r="G215" s="31">
        <f t="shared" si="24"/>
        <v>0</v>
      </c>
    </row>
    <row r="216" spans="1:7" ht="26.25" customHeight="1" x14ac:dyDescent="0.2">
      <c r="A216" s="30">
        <f t="shared" si="21"/>
        <v>215</v>
      </c>
      <c r="B216" s="60"/>
      <c r="C216" s="99" t="s">
        <v>299</v>
      </c>
      <c r="D216" s="31">
        <v>-1</v>
      </c>
      <c r="E216" s="31">
        <f t="shared" si="22"/>
        <v>1</v>
      </c>
      <c r="F216" s="31">
        <f t="shared" si="23"/>
        <v>0</v>
      </c>
      <c r="G216" s="31">
        <f t="shared" si="24"/>
        <v>0</v>
      </c>
    </row>
    <row r="217" spans="1:7" ht="26.25" customHeight="1" x14ac:dyDescent="0.2">
      <c r="A217" s="30">
        <f t="shared" si="21"/>
        <v>216</v>
      </c>
      <c r="B217" s="60"/>
      <c r="C217" s="99" t="s">
        <v>182</v>
      </c>
      <c r="D217" s="31">
        <v>-1</v>
      </c>
      <c r="E217" s="31">
        <f t="shared" si="22"/>
        <v>1</v>
      </c>
      <c r="F217" s="31">
        <f t="shared" si="23"/>
        <v>0</v>
      </c>
      <c r="G217" s="31">
        <f t="shared" si="24"/>
        <v>0</v>
      </c>
    </row>
    <row r="218" spans="1:7" ht="26.25" customHeight="1" x14ac:dyDescent="0.2">
      <c r="A218" s="30">
        <f t="shared" si="21"/>
        <v>217</v>
      </c>
      <c r="B218" s="60"/>
      <c r="C218" s="99" t="s">
        <v>291</v>
      </c>
      <c r="D218" s="31">
        <v>-1</v>
      </c>
      <c r="E218" s="31">
        <f t="shared" si="22"/>
        <v>1</v>
      </c>
      <c r="F218" s="31">
        <f t="shared" si="23"/>
        <v>0</v>
      </c>
      <c r="G218" s="31">
        <f t="shared" si="24"/>
        <v>0</v>
      </c>
    </row>
    <row r="219" spans="1:7" ht="26.25" customHeight="1" x14ac:dyDescent="0.2">
      <c r="A219" s="30">
        <f t="shared" si="21"/>
        <v>218</v>
      </c>
      <c r="B219" s="60"/>
      <c r="C219" s="99" t="s">
        <v>337</v>
      </c>
      <c r="D219" s="31">
        <v>-1</v>
      </c>
      <c r="E219" s="31">
        <f t="shared" si="22"/>
        <v>1</v>
      </c>
      <c r="F219" s="31">
        <f t="shared" si="23"/>
        <v>0</v>
      </c>
      <c r="G219" s="31">
        <f t="shared" si="24"/>
        <v>0</v>
      </c>
    </row>
    <row r="220" spans="1:7" ht="26.25" customHeight="1" x14ac:dyDescent="0.2">
      <c r="A220" s="30">
        <f t="shared" si="21"/>
        <v>219</v>
      </c>
      <c r="B220" s="60"/>
      <c r="C220" s="99" t="s">
        <v>294</v>
      </c>
      <c r="D220" s="31">
        <v>-1</v>
      </c>
      <c r="E220" s="31">
        <f t="shared" si="22"/>
        <v>1</v>
      </c>
      <c r="F220" s="31">
        <f t="shared" si="23"/>
        <v>0</v>
      </c>
      <c r="G220" s="31">
        <f t="shared" si="24"/>
        <v>0</v>
      </c>
    </row>
    <row r="221" spans="1:7" ht="26.25" customHeight="1" x14ac:dyDescent="0.2">
      <c r="A221" s="30">
        <f t="shared" si="21"/>
        <v>220</v>
      </c>
      <c r="B221" s="60"/>
      <c r="C221" s="99" t="s">
        <v>196</v>
      </c>
      <c r="D221" s="31">
        <v>-1</v>
      </c>
      <c r="E221" s="31">
        <f t="shared" si="22"/>
        <v>1</v>
      </c>
      <c r="F221" s="31">
        <f t="shared" si="23"/>
        <v>0</v>
      </c>
      <c r="G221" s="31">
        <f t="shared" si="24"/>
        <v>0</v>
      </c>
    </row>
    <row r="222" spans="1:7" ht="26.25" customHeight="1" x14ac:dyDescent="0.2">
      <c r="A222" s="30">
        <f t="shared" si="21"/>
        <v>221</v>
      </c>
      <c r="B222" s="60"/>
      <c r="C222" s="99" t="s">
        <v>229</v>
      </c>
      <c r="D222" s="31">
        <v>-1</v>
      </c>
      <c r="E222" s="31">
        <f t="shared" si="22"/>
        <v>1</v>
      </c>
      <c r="F222" s="31">
        <f t="shared" si="23"/>
        <v>0</v>
      </c>
      <c r="G222" s="31">
        <f t="shared" si="24"/>
        <v>0</v>
      </c>
    </row>
    <row r="223" spans="1:7" ht="26.25" customHeight="1" x14ac:dyDescent="0.2">
      <c r="A223" s="30">
        <f t="shared" si="21"/>
        <v>222</v>
      </c>
      <c r="B223" s="60"/>
      <c r="C223" s="99" t="s">
        <v>296</v>
      </c>
      <c r="D223" s="31">
        <v>-1</v>
      </c>
      <c r="E223" s="31">
        <f t="shared" si="22"/>
        <v>1</v>
      </c>
      <c r="F223" s="31">
        <f t="shared" si="23"/>
        <v>0</v>
      </c>
      <c r="G223" s="31">
        <f t="shared" si="24"/>
        <v>0</v>
      </c>
    </row>
    <row r="224" spans="1:7" ht="26.25" customHeight="1" x14ac:dyDescent="0.2">
      <c r="A224" s="30">
        <f t="shared" si="21"/>
        <v>223</v>
      </c>
      <c r="B224" s="60"/>
      <c r="C224" s="99" t="s">
        <v>230</v>
      </c>
      <c r="D224" s="31">
        <v>-1</v>
      </c>
      <c r="E224" s="31">
        <f t="shared" si="22"/>
        <v>1</v>
      </c>
      <c r="F224" s="31">
        <f t="shared" si="23"/>
        <v>0</v>
      </c>
      <c r="G224" s="31">
        <f t="shared" si="24"/>
        <v>0</v>
      </c>
    </row>
    <row r="225" spans="1:7" ht="26.25" customHeight="1" x14ac:dyDescent="0.2">
      <c r="A225" s="30">
        <f t="shared" si="21"/>
        <v>224</v>
      </c>
      <c r="B225" s="60"/>
      <c r="C225" s="99" t="s">
        <v>231</v>
      </c>
      <c r="D225" s="31">
        <v>-1</v>
      </c>
      <c r="E225" s="31">
        <f t="shared" si="22"/>
        <v>1</v>
      </c>
      <c r="F225" s="31">
        <f t="shared" si="23"/>
        <v>0</v>
      </c>
      <c r="G225" s="31">
        <f t="shared" si="24"/>
        <v>0</v>
      </c>
    </row>
    <row r="226" spans="1:7" ht="26.25" customHeight="1" x14ac:dyDescent="0.2">
      <c r="A226" s="30">
        <f t="shared" si="21"/>
        <v>225</v>
      </c>
      <c r="B226" s="60"/>
      <c r="C226" s="99" t="s">
        <v>228</v>
      </c>
      <c r="D226" s="31">
        <v>-1</v>
      </c>
      <c r="E226" s="31">
        <f t="shared" si="22"/>
        <v>1</v>
      </c>
      <c r="F226" s="31">
        <f t="shared" si="23"/>
        <v>0</v>
      </c>
      <c r="G226" s="31">
        <f t="shared" si="24"/>
        <v>0</v>
      </c>
    </row>
    <row r="227" spans="1:7" ht="26.25" customHeight="1" x14ac:dyDescent="0.2">
      <c r="A227" s="30">
        <f t="shared" si="21"/>
        <v>226</v>
      </c>
      <c r="B227" s="60"/>
      <c r="C227" s="99" t="s">
        <v>233</v>
      </c>
      <c r="D227" s="31">
        <v>-1</v>
      </c>
      <c r="E227" s="31">
        <f t="shared" si="22"/>
        <v>1</v>
      </c>
      <c r="F227" s="31">
        <f t="shared" si="23"/>
        <v>0</v>
      </c>
      <c r="G227" s="31">
        <f t="shared" si="24"/>
        <v>0</v>
      </c>
    </row>
    <row r="228" spans="1:7" ht="26.25" customHeight="1" x14ac:dyDescent="0.2">
      <c r="A228" s="30">
        <f t="shared" si="21"/>
        <v>227</v>
      </c>
      <c r="B228" s="60"/>
      <c r="C228" s="99" t="s">
        <v>235</v>
      </c>
      <c r="D228" s="31">
        <v>-1</v>
      </c>
      <c r="E228" s="31">
        <f t="shared" si="22"/>
        <v>1</v>
      </c>
      <c r="F228" s="31">
        <f t="shared" si="23"/>
        <v>0</v>
      </c>
      <c r="G228" s="31">
        <f t="shared" si="24"/>
        <v>0</v>
      </c>
    </row>
    <row r="229" spans="1:7" ht="26.25" customHeight="1" x14ac:dyDescent="0.2">
      <c r="A229" s="30">
        <f t="shared" si="21"/>
        <v>228</v>
      </c>
      <c r="B229" s="60"/>
      <c r="C229" s="99" t="s">
        <v>300</v>
      </c>
      <c r="D229" s="31">
        <v>-1</v>
      </c>
      <c r="E229" s="31">
        <f t="shared" si="22"/>
        <v>1</v>
      </c>
      <c r="F229" s="31">
        <f t="shared" si="23"/>
        <v>0</v>
      </c>
      <c r="G229" s="31">
        <f t="shared" si="24"/>
        <v>0</v>
      </c>
    </row>
    <row r="230" spans="1:7" ht="26.25" customHeight="1" x14ac:dyDescent="0.2">
      <c r="A230" s="30">
        <f t="shared" si="21"/>
        <v>229</v>
      </c>
      <c r="B230" s="60"/>
      <c r="C230" s="99" t="s">
        <v>283</v>
      </c>
      <c r="D230" s="31">
        <v>-1</v>
      </c>
      <c r="E230" s="31">
        <f t="shared" si="22"/>
        <v>1</v>
      </c>
      <c r="F230" s="31">
        <f t="shared" si="23"/>
        <v>0</v>
      </c>
      <c r="G230" s="31">
        <f t="shared" si="24"/>
        <v>0</v>
      </c>
    </row>
    <row r="231" spans="1:7" ht="26.25" customHeight="1" x14ac:dyDescent="0.2">
      <c r="A231" s="30">
        <f t="shared" si="21"/>
        <v>230</v>
      </c>
      <c r="B231" s="60"/>
      <c r="C231" s="99" t="s">
        <v>355</v>
      </c>
      <c r="D231" s="31">
        <v>-1</v>
      </c>
      <c r="E231" s="31">
        <f t="shared" si="22"/>
        <v>1</v>
      </c>
      <c r="F231" s="31">
        <f t="shared" si="23"/>
        <v>0</v>
      </c>
      <c r="G231" s="31">
        <f t="shared" si="24"/>
        <v>0</v>
      </c>
    </row>
    <row r="232" spans="1:7" ht="26.25" customHeight="1" x14ac:dyDescent="0.2">
      <c r="A232" s="30">
        <f t="shared" si="21"/>
        <v>231</v>
      </c>
      <c r="B232" s="60"/>
      <c r="C232" s="99" t="s">
        <v>281</v>
      </c>
      <c r="D232" s="31">
        <v>-1</v>
      </c>
      <c r="E232" s="31">
        <f t="shared" si="22"/>
        <v>1</v>
      </c>
      <c r="F232" s="31">
        <f t="shared" si="23"/>
        <v>0</v>
      </c>
      <c r="G232" s="31">
        <f t="shared" si="24"/>
        <v>0</v>
      </c>
    </row>
    <row r="233" spans="1:7" ht="26.25" customHeight="1" x14ac:dyDescent="0.2">
      <c r="A233" s="30">
        <f t="shared" ref="A233:A286" si="31">A232+1</f>
        <v>232</v>
      </c>
      <c r="B233" s="96"/>
      <c r="C233" s="71" t="s">
        <v>338</v>
      </c>
      <c r="E233" s="31">
        <f t="shared" ref="E233:E278" si="32">ABS(D233)</f>
        <v>0</v>
      </c>
      <c r="F233" s="31">
        <f t="shared" ref="F233:F278" si="33">IF(TRIM(B233)&lt;&gt;"",D233*E233,0)</f>
        <v>0</v>
      </c>
      <c r="G233" s="31">
        <f t="shared" ref="G233:G277" si="34">IF(TRIM(B233)&lt;&gt;"",1,0)</f>
        <v>0</v>
      </c>
    </row>
    <row r="234" spans="1:7" ht="26.25" customHeight="1" x14ac:dyDescent="0.2">
      <c r="A234" s="30">
        <f t="shared" si="31"/>
        <v>233</v>
      </c>
      <c r="B234" s="60"/>
      <c r="C234" s="75" t="s">
        <v>238</v>
      </c>
      <c r="D234" s="31">
        <v>-1</v>
      </c>
      <c r="E234" s="31">
        <f t="shared" si="32"/>
        <v>1</v>
      </c>
      <c r="F234" s="31">
        <f t="shared" si="33"/>
        <v>0</v>
      </c>
      <c r="G234" s="31">
        <f t="shared" si="34"/>
        <v>0</v>
      </c>
    </row>
    <row r="235" spans="1:7" ht="26.25" customHeight="1" x14ac:dyDescent="0.2">
      <c r="A235" s="30">
        <f t="shared" si="31"/>
        <v>234</v>
      </c>
      <c r="B235" s="60"/>
      <c r="C235" s="99" t="s">
        <v>269</v>
      </c>
      <c r="D235" s="31">
        <v>-1</v>
      </c>
      <c r="E235" s="31">
        <f t="shared" ref="E235:E237" si="35">ABS(D235)</f>
        <v>1</v>
      </c>
      <c r="F235" s="31">
        <f t="shared" ref="F235:F237" si="36">IF(TRIM(B235)&lt;&gt;"",D235*E235,0)</f>
        <v>0</v>
      </c>
      <c r="G235" s="31">
        <f t="shared" ref="G235:G237" si="37">IF(TRIM(B235)&lt;&gt;"",1,0)</f>
        <v>0</v>
      </c>
    </row>
    <row r="236" spans="1:7" ht="26.25" customHeight="1" x14ac:dyDescent="0.2">
      <c r="A236" s="30">
        <f t="shared" si="31"/>
        <v>235</v>
      </c>
      <c r="B236" s="60"/>
      <c r="C236" s="99" t="s">
        <v>270</v>
      </c>
      <c r="D236" s="31">
        <v>-1</v>
      </c>
      <c r="E236" s="31">
        <f t="shared" si="35"/>
        <v>1</v>
      </c>
      <c r="F236" s="31">
        <f t="shared" si="36"/>
        <v>0</v>
      </c>
      <c r="G236" s="31">
        <f t="shared" si="37"/>
        <v>0</v>
      </c>
    </row>
    <row r="237" spans="1:7" ht="26.25" customHeight="1" x14ac:dyDescent="0.2">
      <c r="A237" s="30">
        <v>236</v>
      </c>
      <c r="B237" s="60"/>
      <c r="C237" s="99" t="s">
        <v>271</v>
      </c>
      <c r="D237" s="31">
        <v>-1</v>
      </c>
      <c r="E237" s="31">
        <f t="shared" si="35"/>
        <v>1</v>
      </c>
      <c r="F237" s="31">
        <f t="shared" si="36"/>
        <v>0</v>
      </c>
      <c r="G237" s="31">
        <f t="shared" si="37"/>
        <v>0</v>
      </c>
    </row>
    <row r="238" spans="1:7" ht="26.25" customHeight="1" x14ac:dyDescent="0.2">
      <c r="A238" s="30">
        <v>237</v>
      </c>
      <c r="B238" s="60"/>
      <c r="C238" s="75" t="s">
        <v>239</v>
      </c>
      <c r="D238" s="31">
        <v>-1</v>
      </c>
      <c r="E238" s="31">
        <f t="shared" si="32"/>
        <v>1</v>
      </c>
      <c r="F238" s="31">
        <f t="shared" si="33"/>
        <v>0</v>
      </c>
      <c r="G238" s="31">
        <f t="shared" si="34"/>
        <v>0</v>
      </c>
    </row>
    <row r="239" spans="1:7" ht="26.25" customHeight="1" x14ac:dyDescent="0.2">
      <c r="A239" s="30">
        <v>238</v>
      </c>
      <c r="B239" s="60"/>
      <c r="C239" s="75" t="s">
        <v>356</v>
      </c>
      <c r="D239" s="31">
        <v>-1</v>
      </c>
      <c r="E239" s="31">
        <f t="shared" ref="E239" si="38">ABS(D239)</f>
        <v>1</v>
      </c>
      <c r="F239" s="31">
        <f t="shared" ref="F239" si="39">IF(TRIM(B239)&lt;&gt;"",D239*E239,0)</f>
        <v>0</v>
      </c>
      <c r="G239" s="31">
        <f t="shared" ref="G239" si="40">IF(TRIM(B239)&lt;&gt;"",1,0)</f>
        <v>0</v>
      </c>
    </row>
    <row r="240" spans="1:7" ht="26.25" customHeight="1" x14ac:dyDescent="0.2">
      <c r="A240" s="30">
        <v>239</v>
      </c>
      <c r="B240" s="60"/>
      <c r="C240" s="75" t="s">
        <v>240</v>
      </c>
      <c r="D240" s="31">
        <v>-1</v>
      </c>
      <c r="E240" s="31">
        <f t="shared" si="32"/>
        <v>1</v>
      </c>
      <c r="F240" s="31">
        <f t="shared" si="33"/>
        <v>0</v>
      </c>
      <c r="G240" s="31">
        <f t="shared" si="34"/>
        <v>0</v>
      </c>
    </row>
    <row r="241" spans="1:7" ht="26.25" customHeight="1" x14ac:dyDescent="0.2">
      <c r="A241" s="30">
        <f t="shared" si="31"/>
        <v>240</v>
      </c>
      <c r="B241" s="60"/>
      <c r="C241" s="75" t="s">
        <v>241</v>
      </c>
      <c r="D241" s="31">
        <v>-1</v>
      </c>
      <c r="E241" s="31">
        <f t="shared" si="32"/>
        <v>1</v>
      </c>
      <c r="F241" s="31">
        <f t="shared" si="33"/>
        <v>0</v>
      </c>
      <c r="G241" s="31">
        <f t="shared" si="34"/>
        <v>0</v>
      </c>
    </row>
    <row r="242" spans="1:7" ht="26.25" customHeight="1" x14ac:dyDescent="0.2">
      <c r="A242" s="30">
        <f t="shared" si="31"/>
        <v>241</v>
      </c>
      <c r="B242" s="60"/>
      <c r="C242" s="75" t="s">
        <v>357</v>
      </c>
      <c r="D242" s="31">
        <v>-1</v>
      </c>
      <c r="E242" s="31">
        <f t="shared" si="32"/>
        <v>1</v>
      </c>
      <c r="F242" s="31">
        <f t="shared" si="33"/>
        <v>0</v>
      </c>
      <c r="G242" s="31">
        <f t="shared" si="34"/>
        <v>0</v>
      </c>
    </row>
    <row r="243" spans="1:7" ht="26.25" customHeight="1" x14ac:dyDescent="0.2">
      <c r="A243" s="30">
        <f t="shared" si="31"/>
        <v>242</v>
      </c>
      <c r="B243" s="60"/>
      <c r="C243" s="99" t="s">
        <v>242</v>
      </c>
      <c r="D243" s="31">
        <v>-1</v>
      </c>
      <c r="E243" s="31">
        <f t="shared" si="32"/>
        <v>1</v>
      </c>
      <c r="F243" s="31">
        <f t="shared" si="33"/>
        <v>0</v>
      </c>
      <c r="G243" s="31">
        <f t="shared" si="34"/>
        <v>0</v>
      </c>
    </row>
    <row r="244" spans="1:7" ht="26.25" customHeight="1" x14ac:dyDescent="0.2">
      <c r="A244" s="30">
        <f t="shared" si="31"/>
        <v>243</v>
      </c>
      <c r="B244" s="60"/>
      <c r="C244" s="75" t="s">
        <v>243</v>
      </c>
      <c r="D244" s="31">
        <v>-1</v>
      </c>
      <c r="E244" s="31">
        <f t="shared" si="32"/>
        <v>1</v>
      </c>
      <c r="F244" s="31">
        <f t="shared" si="33"/>
        <v>0</v>
      </c>
      <c r="G244" s="31">
        <f t="shared" si="34"/>
        <v>0</v>
      </c>
    </row>
    <row r="245" spans="1:7" ht="26.25" customHeight="1" x14ac:dyDescent="0.2">
      <c r="A245" s="30">
        <f t="shared" si="31"/>
        <v>244</v>
      </c>
      <c r="B245" s="60"/>
      <c r="C245" s="75" t="s">
        <v>244</v>
      </c>
      <c r="D245" s="31">
        <v>-1</v>
      </c>
      <c r="E245" s="31">
        <f t="shared" si="32"/>
        <v>1</v>
      </c>
      <c r="F245" s="31">
        <f t="shared" si="33"/>
        <v>0</v>
      </c>
      <c r="G245" s="31">
        <f t="shared" si="34"/>
        <v>0</v>
      </c>
    </row>
    <row r="246" spans="1:7" ht="26.25" customHeight="1" x14ac:dyDescent="0.2">
      <c r="A246" s="30">
        <f t="shared" si="31"/>
        <v>245</v>
      </c>
      <c r="B246" s="60"/>
      <c r="C246" s="75" t="s">
        <v>245</v>
      </c>
      <c r="D246" s="31">
        <v>-1</v>
      </c>
      <c r="E246" s="31">
        <f t="shared" si="32"/>
        <v>1</v>
      </c>
      <c r="F246" s="31">
        <f t="shared" si="33"/>
        <v>0</v>
      </c>
      <c r="G246" s="31">
        <f t="shared" si="34"/>
        <v>0</v>
      </c>
    </row>
    <row r="247" spans="1:7" ht="26.25" customHeight="1" x14ac:dyDescent="0.2">
      <c r="A247" s="30">
        <v>246</v>
      </c>
      <c r="B247" s="60"/>
      <c r="C247" s="75" t="s">
        <v>358</v>
      </c>
      <c r="D247" s="31">
        <v>-1</v>
      </c>
      <c r="E247" s="31">
        <f t="shared" si="32"/>
        <v>1</v>
      </c>
      <c r="F247" s="31">
        <f t="shared" si="33"/>
        <v>0</v>
      </c>
      <c r="G247" s="31">
        <f t="shared" si="34"/>
        <v>0</v>
      </c>
    </row>
    <row r="248" spans="1:7" ht="26.25" customHeight="1" x14ac:dyDescent="0.2">
      <c r="A248" s="30">
        <v>247</v>
      </c>
      <c r="B248" s="60"/>
      <c r="C248" s="99" t="s">
        <v>189</v>
      </c>
      <c r="D248" s="31">
        <v>-1</v>
      </c>
      <c r="E248" s="31">
        <f t="shared" si="32"/>
        <v>1</v>
      </c>
      <c r="F248" s="31">
        <f t="shared" si="33"/>
        <v>0</v>
      </c>
      <c r="G248" s="31">
        <f t="shared" si="34"/>
        <v>0</v>
      </c>
    </row>
    <row r="249" spans="1:7" ht="26.25" customHeight="1" x14ac:dyDescent="0.2">
      <c r="A249" s="30">
        <v>248</v>
      </c>
      <c r="B249" s="60"/>
      <c r="C249" s="99" t="s">
        <v>359</v>
      </c>
      <c r="D249" s="31">
        <v>-1</v>
      </c>
      <c r="E249" s="31">
        <f t="shared" si="32"/>
        <v>1</v>
      </c>
      <c r="F249" s="31">
        <f t="shared" si="33"/>
        <v>0</v>
      </c>
      <c r="G249" s="31">
        <f t="shared" si="34"/>
        <v>0</v>
      </c>
    </row>
    <row r="250" spans="1:7" ht="26.25" customHeight="1" x14ac:dyDescent="0.2">
      <c r="A250" s="30">
        <v>249</v>
      </c>
      <c r="B250" s="60"/>
      <c r="C250" s="99" t="s">
        <v>360</v>
      </c>
      <c r="D250" s="31">
        <v>-1</v>
      </c>
      <c r="E250" s="31">
        <f t="shared" si="32"/>
        <v>1</v>
      </c>
      <c r="F250" s="31">
        <f t="shared" si="33"/>
        <v>0</v>
      </c>
      <c r="G250" s="31">
        <f t="shared" si="34"/>
        <v>0</v>
      </c>
    </row>
    <row r="251" spans="1:7" ht="26.25" customHeight="1" x14ac:dyDescent="0.2">
      <c r="A251" s="30">
        <f t="shared" si="31"/>
        <v>250</v>
      </c>
      <c r="B251" s="60"/>
      <c r="C251" s="75" t="s">
        <v>361</v>
      </c>
      <c r="D251" s="31">
        <v>-1</v>
      </c>
      <c r="E251" s="31">
        <f t="shared" si="32"/>
        <v>1</v>
      </c>
      <c r="F251" s="31">
        <f t="shared" si="33"/>
        <v>0</v>
      </c>
      <c r="G251" s="31">
        <f t="shared" si="34"/>
        <v>0</v>
      </c>
    </row>
    <row r="252" spans="1:7" ht="26.25" customHeight="1" x14ac:dyDescent="0.2">
      <c r="A252" s="30">
        <f t="shared" si="31"/>
        <v>251</v>
      </c>
      <c r="B252" s="60"/>
      <c r="C252" s="99" t="s">
        <v>289</v>
      </c>
      <c r="D252" s="31">
        <v>-1</v>
      </c>
      <c r="E252" s="31">
        <f t="shared" si="32"/>
        <v>1</v>
      </c>
      <c r="F252" s="31">
        <f t="shared" si="33"/>
        <v>0</v>
      </c>
      <c r="G252" s="31">
        <f t="shared" si="34"/>
        <v>0</v>
      </c>
    </row>
    <row r="253" spans="1:7" ht="26.25" customHeight="1" x14ac:dyDescent="0.2">
      <c r="A253" s="30">
        <f t="shared" si="31"/>
        <v>252</v>
      </c>
      <c r="B253" s="60"/>
      <c r="C253" s="99" t="s">
        <v>272</v>
      </c>
      <c r="D253" s="31">
        <v>-1</v>
      </c>
      <c r="E253" s="31">
        <f t="shared" si="32"/>
        <v>1</v>
      </c>
      <c r="F253" s="31">
        <f t="shared" si="33"/>
        <v>0</v>
      </c>
      <c r="G253" s="31">
        <f t="shared" si="34"/>
        <v>0</v>
      </c>
    </row>
    <row r="254" spans="1:7" ht="26.25" customHeight="1" x14ac:dyDescent="0.2">
      <c r="A254" s="30">
        <f t="shared" si="31"/>
        <v>253</v>
      </c>
      <c r="B254" s="60"/>
      <c r="C254" s="99" t="s">
        <v>331</v>
      </c>
      <c r="D254" s="31">
        <v>-1</v>
      </c>
      <c r="E254" s="31">
        <f t="shared" si="32"/>
        <v>1</v>
      </c>
      <c r="F254" s="31">
        <f t="shared" si="33"/>
        <v>0</v>
      </c>
      <c r="G254" s="31">
        <f t="shared" si="34"/>
        <v>0</v>
      </c>
    </row>
    <row r="255" spans="1:7" ht="26.25" customHeight="1" x14ac:dyDescent="0.2">
      <c r="A255" s="30">
        <f t="shared" si="31"/>
        <v>254</v>
      </c>
      <c r="B255" s="60"/>
      <c r="C255" s="99" t="s">
        <v>234</v>
      </c>
      <c r="D255" s="31">
        <v>-1</v>
      </c>
      <c r="E255" s="31">
        <f t="shared" si="32"/>
        <v>1</v>
      </c>
      <c r="F255" s="31">
        <f t="shared" si="33"/>
        <v>0</v>
      </c>
      <c r="G255" s="31">
        <f t="shared" si="34"/>
        <v>0</v>
      </c>
    </row>
    <row r="256" spans="1:7" ht="26.25" customHeight="1" x14ac:dyDescent="0.2">
      <c r="A256" s="30">
        <f t="shared" si="31"/>
        <v>255</v>
      </c>
      <c r="B256" s="60"/>
      <c r="C256" s="99" t="s">
        <v>196</v>
      </c>
      <c r="D256" s="31">
        <v>-1</v>
      </c>
      <c r="E256" s="31">
        <f t="shared" si="32"/>
        <v>1</v>
      </c>
      <c r="F256" s="31">
        <f t="shared" si="33"/>
        <v>0</v>
      </c>
      <c r="G256" s="31">
        <f t="shared" si="34"/>
        <v>0</v>
      </c>
    </row>
    <row r="257" spans="1:7" ht="26.25" customHeight="1" x14ac:dyDescent="0.2">
      <c r="A257" s="30">
        <v>256</v>
      </c>
      <c r="B257" s="60"/>
      <c r="C257" s="75" t="s">
        <v>362</v>
      </c>
      <c r="D257" s="31">
        <v>-1</v>
      </c>
      <c r="E257" s="31">
        <f t="shared" si="32"/>
        <v>1</v>
      </c>
      <c r="F257" s="31">
        <f t="shared" si="33"/>
        <v>0</v>
      </c>
      <c r="G257" s="31">
        <f t="shared" si="34"/>
        <v>0</v>
      </c>
    </row>
    <row r="258" spans="1:7" ht="26.25" customHeight="1" x14ac:dyDescent="0.2">
      <c r="A258" s="30">
        <v>257</v>
      </c>
      <c r="B258" s="60"/>
      <c r="C258" s="75" t="s">
        <v>363</v>
      </c>
      <c r="D258" s="31">
        <v>-1</v>
      </c>
      <c r="E258" s="31">
        <f t="shared" si="32"/>
        <v>1</v>
      </c>
      <c r="F258" s="31">
        <f t="shared" si="33"/>
        <v>0</v>
      </c>
      <c r="G258" s="31">
        <f t="shared" si="34"/>
        <v>0</v>
      </c>
    </row>
    <row r="259" spans="1:7" ht="26.25" customHeight="1" x14ac:dyDescent="0.2">
      <c r="A259" s="30">
        <v>258</v>
      </c>
      <c r="B259" s="60"/>
      <c r="C259" s="75" t="s">
        <v>246</v>
      </c>
      <c r="D259" s="31">
        <v>-1</v>
      </c>
      <c r="E259" s="31">
        <f t="shared" si="32"/>
        <v>1</v>
      </c>
      <c r="F259" s="31">
        <f t="shared" si="33"/>
        <v>0</v>
      </c>
      <c r="G259" s="31">
        <f t="shared" si="34"/>
        <v>0</v>
      </c>
    </row>
    <row r="260" spans="1:7" ht="26.25" customHeight="1" x14ac:dyDescent="0.2">
      <c r="A260" s="30">
        <v>259</v>
      </c>
      <c r="B260" s="60"/>
      <c r="C260" s="99" t="s">
        <v>364</v>
      </c>
      <c r="D260" s="31">
        <v>-1</v>
      </c>
      <c r="E260" s="31">
        <f t="shared" ref="E260" si="41">ABS(D260)</f>
        <v>1</v>
      </c>
      <c r="F260" s="31">
        <f t="shared" ref="F260" si="42">IF(TRIM(B260)&lt;&gt;"",D260*E260,0)</f>
        <v>0</v>
      </c>
      <c r="G260" s="31">
        <f t="shared" ref="G260" si="43">IF(TRIM(B260)&lt;&gt;"",1,0)</f>
        <v>0</v>
      </c>
    </row>
    <row r="261" spans="1:7" ht="26.25" customHeight="1" x14ac:dyDescent="0.2">
      <c r="A261" s="30">
        <v>260</v>
      </c>
      <c r="B261" s="60"/>
      <c r="C261" s="99" t="s">
        <v>273</v>
      </c>
      <c r="D261" s="31">
        <v>-1</v>
      </c>
      <c r="E261" s="31">
        <f t="shared" si="32"/>
        <v>1</v>
      </c>
      <c r="F261" s="31">
        <f t="shared" si="33"/>
        <v>0</v>
      </c>
      <c r="G261" s="31">
        <f t="shared" si="34"/>
        <v>0</v>
      </c>
    </row>
    <row r="262" spans="1:7" ht="26.25" customHeight="1" x14ac:dyDescent="0.2">
      <c r="A262" s="30">
        <f>A261+1</f>
        <v>261</v>
      </c>
      <c r="B262" s="60"/>
      <c r="C262" s="75" t="s">
        <v>365</v>
      </c>
      <c r="D262" s="31">
        <v>-1</v>
      </c>
      <c r="E262" s="31">
        <f t="shared" si="32"/>
        <v>1</v>
      </c>
      <c r="F262" s="31">
        <f t="shared" si="33"/>
        <v>0</v>
      </c>
      <c r="G262" s="31">
        <f t="shared" si="34"/>
        <v>0</v>
      </c>
    </row>
    <row r="263" spans="1:7" ht="25.5" x14ac:dyDescent="0.2">
      <c r="A263" s="30">
        <f>A262+1</f>
        <v>262</v>
      </c>
      <c r="B263" s="60"/>
      <c r="C263" s="33" t="s">
        <v>209</v>
      </c>
      <c r="D263" s="31">
        <v>-3</v>
      </c>
      <c r="E263" s="31">
        <f t="shared" si="32"/>
        <v>3</v>
      </c>
      <c r="F263" s="31">
        <f t="shared" si="33"/>
        <v>0</v>
      </c>
      <c r="G263" s="31">
        <f t="shared" si="34"/>
        <v>0</v>
      </c>
    </row>
    <row r="264" spans="1:7" ht="29.25" customHeight="1" x14ac:dyDescent="0.2">
      <c r="A264" s="30">
        <f t="shared" si="31"/>
        <v>263</v>
      </c>
      <c r="B264" s="96"/>
      <c r="C264" s="8"/>
      <c r="E264" s="31">
        <f t="shared" si="32"/>
        <v>0</v>
      </c>
      <c r="F264" s="31">
        <f t="shared" si="33"/>
        <v>0</v>
      </c>
      <c r="G264" s="31">
        <f t="shared" si="34"/>
        <v>0</v>
      </c>
    </row>
    <row r="265" spans="1:7" ht="49.5" customHeight="1" x14ac:dyDescent="0.2">
      <c r="A265" s="30">
        <f t="shared" si="31"/>
        <v>264</v>
      </c>
      <c r="B265" s="96"/>
      <c r="C265" s="61" t="s">
        <v>339</v>
      </c>
      <c r="E265" s="31">
        <f t="shared" si="32"/>
        <v>0</v>
      </c>
      <c r="F265" s="31">
        <f t="shared" si="33"/>
        <v>0</v>
      </c>
      <c r="G265" s="31">
        <f t="shared" si="34"/>
        <v>0</v>
      </c>
    </row>
    <row r="266" spans="1:7" s="35" customFormat="1" ht="26.25" customHeight="1" x14ac:dyDescent="0.2">
      <c r="A266" s="30">
        <f t="shared" si="31"/>
        <v>265</v>
      </c>
      <c r="B266" s="60"/>
      <c r="C266" s="33" t="s">
        <v>210</v>
      </c>
      <c r="D266" s="31">
        <v>3</v>
      </c>
      <c r="E266" s="31">
        <f t="shared" si="32"/>
        <v>3</v>
      </c>
      <c r="F266" s="31">
        <f t="shared" si="33"/>
        <v>0</v>
      </c>
      <c r="G266" s="31">
        <f t="shared" si="34"/>
        <v>0</v>
      </c>
    </row>
    <row r="267" spans="1:7" s="35" customFormat="1" ht="26.25" customHeight="1" x14ac:dyDescent="0.2">
      <c r="A267" s="30">
        <f t="shared" si="31"/>
        <v>266</v>
      </c>
      <c r="B267" s="60"/>
      <c r="C267" s="33" t="s">
        <v>211</v>
      </c>
      <c r="D267" s="31">
        <v>2</v>
      </c>
      <c r="E267" s="31">
        <f t="shared" si="32"/>
        <v>2</v>
      </c>
      <c r="F267" s="31">
        <f t="shared" si="33"/>
        <v>0</v>
      </c>
      <c r="G267" s="31">
        <f t="shared" si="34"/>
        <v>0</v>
      </c>
    </row>
    <row r="268" spans="1:7" ht="26.25" customHeight="1" x14ac:dyDescent="0.2">
      <c r="A268" s="30">
        <f t="shared" si="31"/>
        <v>267</v>
      </c>
      <c r="B268" s="60"/>
      <c r="C268" s="33" t="s">
        <v>48</v>
      </c>
      <c r="D268" s="31">
        <v>-3</v>
      </c>
      <c r="E268" s="31">
        <f t="shared" si="32"/>
        <v>3</v>
      </c>
      <c r="F268" s="31">
        <f t="shared" si="33"/>
        <v>0</v>
      </c>
      <c r="G268" s="31">
        <f t="shared" si="34"/>
        <v>0</v>
      </c>
    </row>
    <row r="269" spans="1:7" s="35" customFormat="1" ht="26.25" customHeight="1" x14ac:dyDescent="0.2">
      <c r="A269" s="30">
        <f t="shared" si="31"/>
        <v>268</v>
      </c>
      <c r="B269" s="60"/>
      <c r="C269" s="33" t="s">
        <v>49</v>
      </c>
      <c r="D269" s="31">
        <v>-2</v>
      </c>
      <c r="E269" s="31">
        <f t="shared" si="32"/>
        <v>2</v>
      </c>
      <c r="F269" s="31">
        <f t="shared" si="33"/>
        <v>0</v>
      </c>
      <c r="G269" s="31">
        <f t="shared" si="34"/>
        <v>0</v>
      </c>
    </row>
    <row r="270" spans="1:7" s="35" customFormat="1" ht="26.25" customHeight="1" x14ac:dyDescent="0.2">
      <c r="A270" s="30">
        <f t="shared" si="31"/>
        <v>269</v>
      </c>
      <c r="B270" s="60"/>
      <c r="C270" s="62" t="s">
        <v>262</v>
      </c>
      <c r="D270" s="31">
        <v>-3</v>
      </c>
      <c r="E270" s="31">
        <f t="shared" si="32"/>
        <v>3</v>
      </c>
      <c r="F270" s="31">
        <f t="shared" si="33"/>
        <v>0</v>
      </c>
      <c r="G270" s="31">
        <f t="shared" si="34"/>
        <v>0</v>
      </c>
    </row>
    <row r="271" spans="1:7" s="35" customFormat="1" ht="26.25" customHeight="1" x14ac:dyDescent="0.2">
      <c r="A271" s="30">
        <f t="shared" si="31"/>
        <v>270</v>
      </c>
      <c r="B271" s="96"/>
      <c r="C271" s="8"/>
      <c r="D271" s="31"/>
      <c r="E271" s="31">
        <f t="shared" si="32"/>
        <v>0</v>
      </c>
      <c r="F271" s="31">
        <f t="shared" si="33"/>
        <v>0</v>
      </c>
      <c r="G271" s="31"/>
    </row>
    <row r="272" spans="1:7" ht="26.25" customHeight="1" x14ac:dyDescent="0.2">
      <c r="A272" s="30">
        <f t="shared" si="31"/>
        <v>271</v>
      </c>
      <c r="B272" s="96"/>
      <c r="C272" s="32" t="s">
        <v>127</v>
      </c>
      <c r="E272" s="31">
        <f t="shared" si="32"/>
        <v>0</v>
      </c>
      <c r="F272" s="31">
        <f t="shared" si="33"/>
        <v>0</v>
      </c>
      <c r="G272" s="31">
        <f t="shared" si="34"/>
        <v>0</v>
      </c>
    </row>
    <row r="273" spans="1:7" ht="26.25" customHeight="1" x14ac:dyDescent="0.2">
      <c r="A273" s="30">
        <f t="shared" si="31"/>
        <v>272</v>
      </c>
      <c r="B273" s="60"/>
      <c r="C273" s="33" t="s">
        <v>43</v>
      </c>
      <c r="D273" s="31">
        <v>0</v>
      </c>
      <c r="E273" s="31">
        <f t="shared" si="32"/>
        <v>0</v>
      </c>
      <c r="F273" s="31">
        <f t="shared" si="33"/>
        <v>0</v>
      </c>
      <c r="G273" s="31">
        <f t="shared" si="34"/>
        <v>0</v>
      </c>
    </row>
    <row r="274" spans="1:7" ht="26.25" customHeight="1" x14ac:dyDescent="0.2">
      <c r="A274" s="30">
        <f t="shared" si="31"/>
        <v>273</v>
      </c>
      <c r="B274" s="60"/>
      <c r="C274" s="33" t="s">
        <v>44</v>
      </c>
      <c r="D274" s="31">
        <v>-1</v>
      </c>
      <c r="E274" s="31">
        <f t="shared" si="32"/>
        <v>1</v>
      </c>
      <c r="F274" s="31">
        <f t="shared" si="33"/>
        <v>0</v>
      </c>
      <c r="G274" s="31">
        <f t="shared" si="34"/>
        <v>0</v>
      </c>
    </row>
    <row r="275" spans="1:7" ht="26.25" customHeight="1" x14ac:dyDescent="0.2">
      <c r="A275" s="30">
        <f t="shared" si="31"/>
        <v>274</v>
      </c>
      <c r="B275" s="60"/>
      <c r="C275" s="33" t="s">
        <v>45</v>
      </c>
      <c r="D275" s="31">
        <v>-2</v>
      </c>
      <c r="E275" s="31">
        <f t="shared" si="32"/>
        <v>2</v>
      </c>
      <c r="F275" s="31">
        <f t="shared" si="33"/>
        <v>0</v>
      </c>
      <c r="G275" s="31">
        <f t="shared" si="34"/>
        <v>0</v>
      </c>
    </row>
    <row r="276" spans="1:7" ht="26.25" customHeight="1" x14ac:dyDescent="0.2">
      <c r="A276" s="30">
        <f t="shared" si="31"/>
        <v>275</v>
      </c>
      <c r="B276" s="60"/>
      <c r="C276" s="33" t="s">
        <v>46</v>
      </c>
      <c r="D276" s="31">
        <v>-3</v>
      </c>
      <c r="E276" s="31">
        <f t="shared" si="32"/>
        <v>3</v>
      </c>
      <c r="F276" s="31">
        <f t="shared" si="33"/>
        <v>0</v>
      </c>
      <c r="G276" s="31">
        <f t="shared" si="34"/>
        <v>0</v>
      </c>
    </row>
    <row r="277" spans="1:7" ht="26.25" customHeight="1" x14ac:dyDescent="0.2">
      <c r="A277" s="30">
        <f t="shared" si="31"/>
        <v>276</v>
      </c>
      <c r="B277" s="60"/>
      <c r="C277" s="105" t="s">
        <v>366</v>
      </c>
      <c r="D277" s="31">
        <v>-3</v>
      </c>
      <c r="E277" s="31">
        <f t="shared" si="32"/>
        <v>3</v>
      </c>
      <c r="F277" s="31">
        <f t="shared" si="33"/>
        <v>0</v>
      </c>
      <c r="G277" s="31">
        <f t="shared" si="34"/>
        <v>0</v>
      </c>
    </row>
    <row r="278" spans="1:7" ht="26.25" customHeight="1" x14ac:dyDescent="0.2">
      <c r="A278" s="30">
        <f t="shared" si="31"/>
        <v>277</v>
      </c>
      <c r="B278" s="96"/>
      <c r="C278" s="8"/>
      <c r="E278" s="31">
        <f t="shared" si="32"/>
        <v>0</v>
      </c>
      <c r="F278" s="31">
        <f t="shared" si="33"/>
        <v>0</v>
      </c>
      <c r="G278" s="31"/>
    </row>
    <row r="279" spans="1:7" ht="26.25" customHeight="1" x14ac:dyDescent="0.2">
      <c r="A279" s="30">
        <f t="shared" si="31"/>
        <v>278</v>
      </c>
      <c r="B279" s="96"/>
      <c r="C279" s="32" t="s">
        <v>128</v>
      </c>
      <c r="E279" s="31">
        <f t="shared" ref="E279:E341" si="44">ABS(D279)</f>
        <v>0</v>
      </c>
      <c r="F279" s="31">
        <f t="shared" ref="F279:F341" si="45">IF(TRIM(B279)&lt;&gt;"",D279*E279,0)</f>
        <v>0</v>
      </c>
      <c r="G279" s="31">
        <f t="shared" ref="G279:G342" si="46">IF(TRIM(B279)&lt;&gt;"",1,0)</f>
        <v>0</v>
      </c>
    </row>
    <row r="280" spans="1:7" ht="26.25" customHeight="1" x14ac:dyDescent="0.2">
      <c r="A280" s="30">
        <f t="shared" si="31"/>
        <v>279</v>
      </c>
      <c r="B280" s="60"/>
      <c r="C280" s="105" t="s">
        <v>367</v>
      </c>
      <c r="D280" s="31">
        <v>-3</v>
      </c>
      <c r="E280" s="31">
        <f t="shared" si="44"/>
        <v>3</v>
      </c>
      <c r="F280" s="31">
        <f t="shared" si="45"/>
        <v>0</v>
      </c>
      <c r="G280" s="31">
        <f t="shared" si="46"/>
        <v>0</v>
      </c>
    </row>
    <row r="281" spans="1:7" ht="26.25" customHeight="1" x14ac:dyDescent="0.2">
      <c r="A281" s="30">
        <f t="shared" si="31"/>
        <v>280</v>
      </c>
      <c r="B281" s="60"/>
      <c r="C281" s="33" t="s">
        <v>48</v>
      </c>
      <c r="D281" s="31">
        <v>3</v>
      </c>
      <c r="E281" s="31">
        <f t="shared" si="44"/>
        <v>3</v>
      </c>
      <c r="F281" s="31">
        <f t="shared" si="45"/>
        <v>0</v>
      </c>
      <c r="G281" s="31">
        <f t="shared" si="46"/>
        <v>0</v>
      </c>
    </row>
    <row r="282" spans="1:7" ht="26.25" customHeight="1" x14ac:dyDescent="0.2">
      <c r="A282" s="30">
        <f t="shared" si="31"/>
        <v>281</v>
      </c>
      <c r="B282" s="60"/>
      <c r="C282" s="105" t="s">
        <v>368</v>
      </c>
      <c r="D282" s="31">
        <v>-3</v>
      </c>
      <c r="E282" s="31">
        <f t="shared" si="44"/>
        <v>3</v>
      </c>
      <c r="F282" s="31">
        <f t="shared" si="45"/>
        <v>0</v>
      </c>
      <c r="G282" s="31">
        <f t="shared" si="46"/>
        <v>0</v>
      </c>
    </row>
    <row r="283" spans="1:7" ht="26.25" customHeight="1" x14ac:dyDescent="0.2">
      <c r="A283" s="30">
        <f t="shared" si="31"/>
        <v>282</v>
      </c>
      <c r="B283" s="96"/>
      <c r="C283" s="8"/>
      <c r="E283" s="31">
        <f t="shared" si="44"/>
        <v>0</v>
      </c>
      <c r="F283" s="31">
        <f t="shared" si="45"/>
        <v>0</v>
      </c>
      <c r="G283" s="31"/>
    </row>
    <row r="284" spans="1:7" ht="49.5" customHeight="1" x14ac:dyDescent="0.2">
      <c r="A284" s="30">
        <f t="shared" si="31"/>
        <v>283</v>
      </c>
      <c r="B284" s="96"/>
      <c r="C284" s="61" t="s">
        <v>340</v>
      </c>
      <c r="E284" s="31">
        <f t="shared" ref="E284:E290" si="47">ABS(D284)</f>
        <v>0</v>
      </c>
      <c r="F284" s="31">
        <f t="shared" ref="F284:F290" si="48">IF(TRIM(B284)&lt;&gt;"",D284*E284,0)</f>
        <v>0</v>
      </c>
      <c r="G284" s="31">
        <f t="shared" ref="G284:G289" si="49">IF(TRIM(B284)&lt;&gt;"",1,0)</f>
        <v>0</v>
      </c>
    </row>
    <row r="285" spans="1:7" s="35" customFormat="1" ht="26.25" customHeight="1" x14ac:dyDescent="0.2">
      <c r="A285" s="30">
        <f t="shared" si="31"/>
        <v>284</v>
      </c>
      <c r="B285" s="60"/>
      <c r="C285" s="62" t="s">
        <v>318</v>
      </c>
      <c r="D285" s="31">
        <v>3</v>
      </c>
      <c r="E285" s="31">
        <f t="shared" si="47"/>
        <v>3</v>
      </c>
      <c r="F285" s="31">
        <f t="shared" si="48"/>
        <v>0</v>
      </c>
      <c r="G285" s="31">
        <f t="shared" si="49"/>
        <v>0</v>
      </c>
    </row>
    <row r="286" spans="1:7" s="35" customFormat="1" ht="26.25" customHeight="1" x14ac:dyDescent="0.2">
      <c r="A286" s="30">
        <f t="shared" si="31"/>
        <v>285</v>
      </c>
      <c r="B286" s="60"/>
      <c r="C286" s="62" t="s">
        <v>319</v>
      </c>
      <c r="D286" s="31">
        <v>2</v>
      </c>
      <c r="E286" s="31">
        <f t="shared" si="47"/>
        <v>2</v>
      </c>
      <c r="F286" s="31">
        <f t="shared" si="48"/>
        <v>0</v>
      </c>
      <c r="G286" s="31">
        <f t="shared" si="49"/>
        <v>0</v>
      </c>
    </row>
    <row r="287" spans="1:7" ht="26.25" customHeight="1" x14ac:dyDescent="0.2">
      <c r="A287" s="30">
        <f t="shared" ref="A287:A350" si="50">A286+1</f>
        <v>286</v>
      </c>
      <c r="B287" s="60"/>
      <c r="C287" s="33" t="s">
        <v>48</v>
      </c>
      <c r="D287" s="31">
        <v>-3</v>
      </c>
      <c r="E287" s="31">
        <f t="shared" si="47"/>
        <v>3</v>
      </c>
      <c r="F287" s="31">
        <f t="shared" si="48"/>
        <v>0</v>
      </c>
      <c r="G287" s="31">
        <f t="shared" si="49"/>
        <v>0</v>
      </c>
    </row>
    <row r="288" spans="1:7" s="35" customFormat="1" ht="26.25" customHeight="1" x14ac:dyDescent="0.2">
      <c r="A288" s="30">
        <f t="shared" si="50"/>
        <v>287</v>
      </c>
      <c r="B288" s="60"/>
      <c r="C288" s="33" t="s">
        <v>49</v>
      </c>
      <c r="D288" s="31">
        <v>-2</v>
      </c>
      <c r="E288" s="31">
        <f t="shared" si="47"/>
        <v>2</v>
      </c>
      <c r="F288" s="31">
        <f t="shared" si="48"/>
        <v>0</v>
      </c>
      <c r="G288" s="31">
        <f t="shared" si="49"/>
        <v>0</v>
      </c>
    </row>
    <row r="289" spans="1:7" s="35" customFormat="1" ht="26.25" customHeight="1" x14ac:dyDescent="0.2">
      <c r="A289" s="30">
        <f t="shared" si="50"/>
        <v>288</v>
      </c>
      <c r="B289" s="60"/>
      <c r="C289" s="62" t="s">
        <v>262</v>
      </c>
      <c r="D289" s="31">
        <v>-3</v>
      </c>
      <c r="E289" s="31">
        <f t="shared" si="47"/>
        <v>3</v>
      </c>
      <c r="F289" s="31">
        <f t="shared" si="48"/>
        <v>0</v>
      </c>
      <c r="G289" s="31">
        <f t="shared" si="49"/>
        <v>0</v>
      </c>
    </row>
    <row r="290" spans="1:7" s="35" customFormat="1" ht="26.25" customHeight="1" x14ac:dyDescent="0.2">
      <c r="A290" s="30">
        <f t="shared" si="50"/>
        <v>289</v>
      </c>
      <c r="B290" s="96"/>
      <c r="C290" s="8"/>
      <c r="D290" s="31"/>
      <c r="E290" s="31">
        <f t="shared" si="47"/>
        <v>0</v>
      </c>
      <c r="F290" s="31">
        <f t="shared" si="48"/>
        <v>0</v>
      </c>
      <c r="G290" s="31"/>
    </row>
    <row r="291" spans="1:7" ht="26.25" customHeight="1" x14ac:dyDescent="0.2">
      <c r="A291" s="30">
        <f t="shared" si="50"/>
        <v>290</v>
      </c>
      <c r="B291" s="96"/>
      <c r="C291" s="32" t="s">
        <v>130</v>
      </c>
      <c r="E291" s="31">
        <f t="shared" si="44"/>
        <v>0</v>
      </c>
      <c r="F291" s="31">
        <f t="shared" si="45"/>
        <v>0</v>
      </c>
      <c r="G291" s="31">
        <f t="shared" si="46"/>
        <v>0</v>
      </c>
    </row>
    <row r="292" spans="1:7" ht="26.25" customHeight="1" x14ac:dyDescent="0.2">
      <c r="A292" s="30">
        <f t="shared" si="50"/>
        <v>291</v>
      </c>
      <c r="B292" s="60"/>
      <c r="C292" s="34" t="s">
        <v>52</v>
      </c>
      <c r="D292" s="31">
        <v>3</v>
      </c>
      <c r="E292" s="31">
        <f t="shared" si="44"/>
        <v>3</v>
      </c>
      <c r="F292" s="31">
        <f t="shared" si="45"/>
        <v>0</v>
      </c>
      <c r="G292" s="31">
        <f t="shared" si="46"/>
        <v>0</v>
      </c>
    </row>
    <row r="293" spans="1:7" ht="26.25" customHeight="1" x14ac:dyDescent="0.2">
      <c r="A293" s="30">
        <f t="shared" si="50"/>
        <v>292</v>
      </c>
      <c r="B293" s="60"/>
      <c r="C293" s="33" t="s">
        <v>53</v>
      </c>
      <c r="D293" s="31">
        <v>2</v>
      </c>
      <c r="E293" s="31">
        <f t="shared" si="44"/>
        <v>2</v>
      </c>
      <c r="F293" s="31">
        <f t="shared" si="45"/>
        <v>0</v>
      </c>
      <c r="G293" s="31">
        <f t="shared" si="46"/>
        <v>0</v>
      </c>
    </row>
    <row r="294" spans="1:7" ht="26.25" customHeight="1" x14ac:dyDescent="0.2">
      <c r="A294" s="30">
        <f t="shared" si="50"/>
        <v>293</v>
      </c>
      <c r="B294" s="60"/>
      <c r="C294" s="33" t="s">
        <v>54</v>
      </c>
      <c r="D294" s="31">
        <v>1</v>
      </c>
      <c r="E294" s="31">
        <f t="shared" si="44"/>
        <v>1</v>
      </c>
      <c r="F294" s="31">
        <f t="shared" si="45"/>
        <v>0</v>
      </c>
      <c r="G294" s="31">
        <f t="shared" si="46"/>
        <v>0</v>
      </c>
    </row>
    <row r="295" spans="1:7" ht="26.25" customHeight="1" x14ac:dyDescent="0.2">
      <c r="A295" s="30">
        <f t="shared" si="50"/>
        <v>294</v>
      </c>
      <c r="B295" s="60"/>
      <c r="C295" s="33" t="s">
        <v>55</v>
      </c>
      <c r="D295" s="31">
        <v>-2</v>
      </c>
      <c r="E295" s="31">
        <f t="shared" si="44"/>
        <v>2</v>
      </c>
      <c r="F295" s="31">
        <f t="shared" si="45"/>
        <v>0</v>
      </c>
      <c r="G295" s="31">
        <f t="shared" si="46"/>
        <v>0</v>
      </c>
    </row>
    <row r="296" spans="1:7" ht="26.25" customHeight="1" x14ac:dyDescent="0.2">
      <c r="A296" s="30">
        <f t="shared" si="50"/>
        <v>295</v>
      </c>
      <c r="B296" s="60"/>
      <c r="C296" s="105" t="s">
        <v>297</v>
      </c>
      <c r="D296" s="31">
        <v>-3</v>
      </c>
      <c r="E296" s="31">
        <f t="shared" si="44"/>
        <v>3</v>
      </c>
      <c r="F296" s="31">
        <f t="shared" si="45"/>
        <v>0</v>
      </c>
      <c r="G296" s="31">
        <f t="shared" si="46"/>
        <v>0</v>
      </c>
    </row>
    <row r="297" spans="1:7" ht="26.25" customHeight="1" x14ac:dyDescent="0.2">
      <c r="A297" s="30">
        <f t="shared" si="50"/>
        <v>296</v>
      </c>
      <c r="B297" s="96"/>
      <c r="C297" s="8"/>
      <c r="E297" s="31">
        <f t="shared" si="44"/>
        <v>0</v>
      </c>
      <c r="F297" s="31">
        <f t="shared" si="45"/>
        <v>0</v>
      </c>
      <c r="G297" s="31">
        <f t="shared" si="46"/>
        <v>0</v>
      </c>
    </row>
    <row r="298" spans="1:7" ht="26.25" customHeight="1" x14ac:dyDescent="0.2">
      <c r="A298" s="30">
        <f t="shared" si="50"/>
        <v>297</v>
      </c>
      <c r="B298" s="96"/>
      <c r="C298" s="101" t="s">
        <v>369</v>
      </c>
      <c r="E298" s="31">
        <f t="shared" si="44"/>
        <v>0</v>
      </c>
      <c r="F298" s="31">
        <f t="shared" si="45"/>
        <v>0</v>
      </c>
      <c r="G298" s="31">
        <f t="shared" si="46"/>
        <v>0</v>
      </c>
    </row>
    <row r="299" spans="1:7" ht="26.25" customHeight="1" x14ac:dyDescent="0.2">
      <c r="A299" s="30">
        <f t="shared" si="50"/>
        <v>298</v>
      </c>
      <c r="B299" s="60"/>
      <c r="C299" s="105" t="s">
        <v>370</v>
      </c>
      <c r="D299" s="31">
        <v>2</v>
      </c>
      <c r="E299" s="31">
        <f t="shared" si="44"/>
        <v>2</v>
      </c>
      <c r="F299" s="31">
        <f t="shared" si="45"/>
        <v>0</v>
      </c>
      <c r="G299" s="31">
        <f t="shared" si="46"/>
        <v>0</v>
      </c>
    </row>
    <row r="300" spans="1:7" ht="26.25" customHeight="1" x14ac:dyDescent="0.2">
      <c r="A300" s="30">
        <f t="shared" si="50"/>
        <v>299</v>
      </c>
      <c r="B300" s="60"/>
      <c r="C300" s="105" t="s">
        <v>371</v>
      </c>
      <c r="D300" s="31">
        <v>2</v>
      </c>
      <c r="E300" s="31">
        <f t="shared" si="44"/>
        <v>2</v>
      </c>
      <c r="F300" s="31">
        <f t="shared" si="45"/>
        <v>0</v>
      </c>
      <c r="G300" s="31">
        <f t="shared" si="46"/>
        <v>0</v>
      </c>
    </row>
    <row r="301" spans="1:7" ht="26.25" customHeight="1" x14ac:dyDescent="0.2">
      <c r="A301" s="30">
        <f t="shared" si="50"/>
        <v>300</v>
      </c>
      <c r="B301" s="60"/>
      <c r="C301" s="105" t="s">
        <v>372</v>
      </c>
      <c r="D301" s="31">
        <v>2</v>
      </c>
      <c r="E301" s="31">
        <f t="shared" si="44"/>
        <v>2</v>
      </c>
      <c r="F301" s="31">
        <f t="shared" si="45"/>
        <v>0</v>
      </c>
      <c r="G301" s="31">
        <f t="shared" si="46"/>
        <v>0</v>
      </c>
    </row>
    <row r="302" spans="1:7" ht="26.25" customHeight="1" x14ac:dyDescent="0.2">
      <c r="A302" s="30">
        <f t="shared" si="50"/>
        <v>301</v>
      </c>
      <c r="B302" s="60"/>
      <c r="C302" s="105" t="s">
        <v>373</v>
      </c>
      <c r="D302" s="31">
        <v>-3</v>
      </c>
      <c r="E302" s="31">
        <f t="shared" si="44"/>
        <v>3</v>
      </c>
      <c r="F302" s="31">
        <f t="shared" si="45"/>
        <v>0</v>
      </c>
      <c r="G302" s="31">
        <f t="shared" si="46"/>
        <v>0</v>
      </c>
    </row>
    <row r="303" spans="1:7" ht="26.25" customHeight="1" x14ac:dyDescent="0.2">
      <c r="A303" s="30">
        <f t="shared" si="50"/>
        <v>302</v>
      </c>
      <c r="B303" s="96"/>
      <c r="C303" s="9"/>
      <c r="E303" s="31">
        <f t="shared" si="44"/>
        <v>0</v>
      </c>
      <c r="F303" s="31">
        <f t="shared" si="45"/>
        <v>0</v>
      </c>
      <c r="G303" s="31">
        <f t="shared" si="46"/>
        <v>0</v>
      </c>
    </row>
    <row r="304" spans="1:7" ht="26.25" customHeight="1" x14ac:dyDescent="0.2">
      <c r="A304" s="30">
        <f t="shared" si="50"/>
        <v>303</v>
      </c>
      <c r="B304" s="96"/>
      <c r="C304" s="70" t="s">
        <v>306</v>
      </c>
      <c r="E304" s="31">
        <f t="shared" si="44"/>
        <v>0</v>
      </c>
      <c r="F304" s="31">
        <f t="shared" si="45"/>
        <v>0</v>
      </c>
      <c r="G304" s="31">
        <f t="shared" si="46"/>
        <v>0</v>
      </c>
    </row>
    <row r="305" spans="1:7" ht="26.25" customHeight="1" x14ac:dyDescent="0.2">
      <c r="A305" s="30">
        <f t="shared" si="50"/>
        <v>304</v>
      </c>
      <c r="B305" s="60"/>
      <c r="C305" s="33" t="s">
        <v>56</v>
      </c>
      <c r="D305" s="31">
        <v>3</v>
      </c>
      <c r="E305" s="31">
        <f t="shared" si="44"/>
        <v>3</v>
      </c>
      <c r="F305" s="31">
        <f t="shared" si="45"/>
        <v>0</v>
      </c>
      <c r="G305" s="31">
        <f t="shared" si="46"/>
        <v>0</v>
      </c>
    </row>
    <row r="306" spans="1:7" ht="26.25" customHeight="1" x14ac:dyDescent="0.2">
      <c r="A306" s="30">
        <f t="shared" si="50"/>
        <v>305</v>
      </c>
      <c r="B306" s="60"/>
      <c r="C306" s="33" t="s">
        <v>57</v>
      </c>
      <c r="D306" s="31">
        <v>-1</v>
      </c>
      <c r="E306" s="31">
        <f t="shared" si="44"/>
        <v>1</v>
      </c>
      <c r="F306" s="31">
        <f t="shared" si="45"/>
        <v>0</v>
      </c>
      <c r="G306" s="31">
        <f t="shared" si="46"/>
        <v>0</v>
      </c>
    </row>
    <row r="307" spans="1:7" ht="26.25" customHeight="1" x14ac:dyDescent="0.2">
      <c r="A307" s="30">
        <f t="shared" si="50"/>
        <v>306</v>
      </c>
      <c r="B307" s="60"/>
      <c r="C307" s="33" t="s">
        <v>58</v>
      </c>
      <c r="D307" s="31">
        <v>-2</v>
      </c>
      <c r="E307" s="31">
        <f t="shared" si="44"/>
        <v>2</v>
      </c>
      <c r="F307" s="31">
        <f t="shared" si="45"/>
        <v>0</v>
      </c>
      <c r="G307" s="31">
        <f t="shared" si="46"/>
        <v>0</v>
      </c>
    </row>
    <row r="308" spans="1:7" ht="26.25" customHeight="1" x14ac:dyDescent="0.2">
      <c r="A308" s="30">
        <f t="shared" si="50"/>
        <v>307</v>
      </c>
      <c r="B308" s="60"/>
      <c r="C308" s="33" t="s">
        <v>59</v>
      </c>
      <c r="D308" s="31">
        <v>-3</v>
      </c>
      <c r="E308" s="31">
        <f t="shared" si="44"/>
        <v>3</v>
      </c>
      <c r="F308" s="31">
        <f t="shared" si="45"/>
        <v>0</v>
      </c>
      <c r="G308" s="31">
        <f t="shared" si="46"/>
        <v>0</v>
      </c>
    </row>
    <row r="309" spans="1:7" ht="26.25" customHeight="1" x14ac:dyDescent="0.2">
      <c r="A309" s="30">
        <f t="shared" si="50"/>
        <v>308</v>
      </c>
      <c r="B309" s="60"/>
      <c r="C309" s="105" t="s">
        <v>374</v>
      </c>
      <c r="D309" s="31">
        <v>-3</v>
      </c>
      <c r="E309" s="31">
        <f t="shared" si="44"/>
        <v>3</v>
      </c>
      <c r="F309" s="31">
        <f t="shared" si="45"/>
        <v>0</v>
      </c>
      <c r="G309" s="31">
        <f t="shared" si="46"/>
        <v>0</v>
      </c>
    </row>
    <row r="310" spans="1:7" ht="26.25" customHeight="1" x14ac:dyDescent="0.2">
      <c r="A310" s="30">
        <f t="shared" si="50"/>
        <v>309</v>
      </c>
      <c r="B310" s="96"/>
      <c r="C310" s="9"/>
      <c r="E310" s="31">
        <f t="shared" si="44"/>
        <v>0</v>
      </c>
      <c r="F310" s="31">
        <f t="shared" si="45"/>
        <v>0</v>
      </c>
      <c r="G310" s="31">
        <f t="shared" si="46"/>
        <v>0</v>
      </c>
    </row>
    <row r="311" spans="1:7" ht="26.25" customHeight="1" x14ac:dyDescent="0.2">
      <c r="A311" s="30">
        <f t="shared" si="50"/>
        <v>310</v>
      </c>
      <c r="B311" s="96"/>
      <c r="C311" s="70" t="s">
        <v>310</v>
      </c>
      <c r="E311" s="31">
        <f t="shared" si="44"/>
        <v>0</v>
      </c>
      <c r="F311" s="31">
        <f t="shared" si="45"/>
        <v>0</v>
      </c>
      <c r="G311" s="31">
        <f t="shared" si="46"/>
        <v>0</v>
      </c>
    </row>
    <row r="312" spans="1:7" ht="26.25" customHeight="1" x14ac:dyDescent="0.2">
      <c r="A312" s="30">
        <f t="shared" si="50"/>
        <v>311</v>
      </c>
      <c r="B312" s="60"/>
      <c r="C312" s="33" t="s">
        <v>60</v>
      </c>
      <c r="D312" s="31">
        <v>1</v>
      </c>
      <c r="E312" s="31">
        <f t="shared" si="44"/>
        <v>1</v>
      </c>
      <c r="F312" s="31">
        <f t="shared" si="45"/>
        <v>0</v>
      </c>
      <c r="G312" s="31">
        <f t="shared" si="46"/>
        <v>0</v>
      </c>
    </row>
    <row r="313" spans="1:7" ht="26.25" customHeight="1" x14ac:dyDescent="0.2">
      <c r="A313" s="30">
        <f t="shared" si="50"/>
        <v>312</v>
      </c>
      <c r="B313" s="60"/>
      <c r="C313" s="33" t="s">
        <v>61</v>
      </c>
      <c r="D313" s="37">
        <v>1</v>
      </c>
      <c r="E313" s="31">
        <f t="shared" si="44"/>
        <v>1</v>
      </c>
      <c r="F313" s="31">
        <f t="shared" si="45"/>
        <v>0</v>
      </c>
      <c r="G313" s="31">
        <f t="shared" si="46"/>
        <v>0</v>
      </c>
    </row>
    <row r="314" spans="1:7" ht="26.25" customHeight="1" x14ac:dyDescent="0.2">
      <c r="A314" s="30">
        <f t="shared" si="50"/>
        <v>313</v>
      </c>
      <c r="B314" s="60"/>
      <c r="C314" s="33" t="s">
        <v>62</v>
      </c>
      <c r="D314" s="31">
        <v>1</v>
      </c>
      <c r="E314" s="31">
        <f t="shared" si="44"/>
        <v>1</v>
      </c>
      <c r="F314" s="31">
        <f t="shared" si="45"/>
        <v>0</v>
      </c>
      <c r="G314" s="31">
        <f t="shared" si="46"/>
        <v>0</v>
      </c>
    </row>
    <row r="315" spans="1:7" ht="26.25" customHeight="1" x14ac:dyDescent="0.2">
      <c r="A315" s="30">
        <f t="shared" si="50"/>
        <v>314</v>
      </c>
      <c r="B315" s="60"/>
      <c r="C315" s="33" t="s">
        <v>49</v>
      </c>
      <c r="D315" s="31">
        <v>0</v>
      </c>
      <c r="E315" s="31">
        <f t="shared" si="44"/>
        <v>0</v>
      </c>
      <c r="F315" s="31">
        <f t="shared" si="45"/>
        <v>0</v>
      </c>
      <c r="G315" s="31">
        <f t="shared" si="46"/>
        <v>0</v>
      </c>
    </row>
    <row r="316" spans="1:7" ht="26.25" customHeight="1" x14ac:dyDescent="0.2">
      <c r="A316" s="30">
        <f t="shared" si="50"/>
        <v>315</v>
      </c>
      <c r="B316" s="60"/>
      <c r="C316" s="105" t="s">
        <v>375</v>
      </c>
      <c r="D316" s="31">
        <v>-3</v>
      </c>
      <c r="E316" s="31">
        <f t="shared" si="44"/>
        <v>3</v>
      </c>
      <c r="F316" s="31">
        <f t="shared" si="45"/>
        <v>0</v>
      </c>
      <c r="G316" s="31">
        <f t="shared" si="46"/>
        <v>0</v>
      </c>
    </row>
    <row r="317" spans="1:7" ht="26.25" customHeight="1" x14ac:dyDescent="0.2">
      <c r="A317" s="30">
        <f t="shared" si="50"/>
        <v>316</v>
      </c>
      <c r="B317" s="96"/>
      <c r="C317" s="9"/>
      <c r="E317" s="31">
        <f t="shared" si="44"/>
        <v>0</v>
      </c>
      <c r="F317" s="31">
        <f t="shared" si="45"/>
        <v>0</v>
      </c>
      <c r="G317" s="31">
        <f t="shared" si="46"/>
        <v>0</v>
      </c>
    </row>
    <row r="318" spans="1:7" ht="26.25" customHeight="1" x14ac:dyDescent="0.2">
      <c r="A318" s="30">
        <f t="shared" si="50"/>
        <v>317</v>
      </c>
      <c r="B318" s="96"/>
      <c r="C318" s="70" t="s">
        <v>307</v>
      </c>
      <c r="E318" s="31">
        <f t="shared" si="44"/>
        <v>0</v>
      </c>
      <c r="F318" s="31">
        <f t="shared" si="45"/>
        <v>0</v>
      </c>
      <c r="G318" s="31">
        <f t="shared" si="46"/>
        <v>0</v>
      </c>
    </row>
    <row r="319" spans="1:7" ht="26.25" customHeight="1" x14ac:dyDescent="0.2">
      <c r="A319" s="30">
        <f t="shared" si="50"/>
        <v>318</v>
      </c>
      <c r="B319" s="60"/>
      <c r="C319" s="105" t="s">
        <v>376</v>
      </c>
      <c r="D319" s="31">
        <v>3</v>
      </c>
      <c r="E319" s="31">
        <f t="shared" si="44"/>
        <v>3</v>
      </c>
      <c r="F319" s="31">
        <f t="shared" si="45"/>
        <v>0</v>
      </c>
      <c r="G319" s="31">
        <f t="shared" si="46"/>
        <v>0</v>
      </c>
    </row>
    <row r="320" spans="1:7" ht="26.25" customHeight="1" x14ac:dyDescent="0.2">
      <c r="A320" s="30">
        <f t="shared" si="50"/>
        <v>319</v>
      </c>
      <c r="B320" s="60"/>
      <c r="C320" s="105" t="s">
        <v>377</v>
      </c>
      <c r="D320" s="31">
        <v>3</v>
      </c>
      <c r="E320" s="31">
        <f t="shared" si="44"/>
        <v>3</v>
      </c>
      <c r="F320" s="31">
        <f t="shared" si="45"/>
        <v>0</v>
      </c>
      <c r="G320" s="31">
        <f t="shared" si="46"/>
        <v>0</v>
      </c>
    </row>
    <row r="321" spans="1:7" ht="26.25" customHeight="1" x14ac:dyDescent="0.2">
      <c r="A321" s="30">
        <f t="shared" si="50"/>
        <v>320</v>
      </c>
      <c r="B321" s="60"/>
      <c r="C321" s="105" t="s">
        <v>378</v>
      </c>
      <c r="D321" s="31">
        <v>2</v>
      </c>
      <c r="E321" s="31">
        <f t="shared" si="44"/>
        <v>2</v>
      </c>
      <c r="F321" s="31">
        <f t="shared" si="45"/>
        <v>0</v>
      </c>
      <c r="G321" s="31">
        <f t="shared" si="46"/>
        <v>0</v>
      </c>
    </row>
    <row r="322" spans="1:7" ht="26.25" customHeight="1" x14ac:dyDescent="0.2">
      <c r="A322" s="30">
        <f t="shared" si="50"/>
        <v>321</v>
      </c>
      <c r="B322" s="60"/>
      <c r="C322" s="105" t="s">
        <v>379</v>
      </c>
      <c r="D322" s="31">
        <v>0</v>
      </c>
      <c r="E322" s="31">
        <f t="shared" si="44"/>
        <v>0</v>
      </c>
      <c r="F322" s="31">
        <f t="shared" si="45"/>
        <v>0</v>
      </c>
      <c r="G322" s="31">
        <f t="shared" si="46"/>
        <v>0</v>
      </c>
    </row>
    <row r="323" spans="1:7" ht="26.25" customHeight="1" x14ac:dyDescent="0.2">
      <c r="A323" s="30">
        <f t="shared" si="50"/>
        <v>322</v>
      </c>
      <c r="B323" s="60"/>
      <c r="C323" s="105" t="s">
        <v>380</v>
      </c>
      <c r="D323" s="31">
        <v>-3</v>
      </c>
      <c r="E323" s="31">
        <f t="shared" si="44"/>
        <v>3</v>
      </c>
      <c r="F323" s="31">
        <f t="shared" si="45"/>
        <v>0</v>
      </c>
      <c r="G323" s="31">
        <f t="shared" si="46"/>
        <v>0</v>
      </c>
    </row>
    <row r="324" spans="1:7" ht="26.25" customHeight="1" x14ac:dyDescent="0.2">
      <c r="A324" s="30">
        <f t="shared" si="50"/>
        <v>323</v>
      </c>
      <c r="B324" s="96"/>
      <c r="C324" s="9"/>
      <c r="E324" s="31">
        <f t="shared" si="44"/>
        <v>0</v>
      </c>
      <c r="F324" s="31">
        <f t="shared" si="45"/>
        <v>0</v>
      </c>
      <c r="G324" s="31">
        <f t="shared" si="46"/>
        <v>0</v>
      </c>
    </row>
    <row r="325" spans="1:7" ht="26.25" customHeight="1" x14ac:dyDescent="0.2">
      <c r="A325" s="30">
        <f t="shared" si="50"/>
        <v>324</v>
      </c>
      <c r="B325" s="96"/>
      <c r="C325" s="70" t="s">
        <v>311</v>
      </c>
      <c r="E325" s="31">
        <f t="shared" si="44"/>
        <v>0</v>
      </c>
      <c r="F325" s="31">
        <f t="shared" si="45"/>
        <v>0</v>
      </c>
      <c r="G325" s="31">
        <f t="shared" si="46"/>
        <v>0</v>
      </c>
    </row>
    <row r="326" spans="1:7" ht="26.25" customHeight="1" x14ac:dyDescent="0.2">
      <c r="A326" s="30">
        <f t="shared" si="50"/>
        <v>325</v>
      </c>
      <c r="B326" s="60"/>
      <c r="C326" s="105" t="s">
        <v>381</v>
      </c>
      <c r="D326" s="31">
        <v>3</v>
      </c>
      <c r="E326" s="31">
        <f t="shared" si="44"/>
        <v>3</v>
      </c>
      <c r="F326" s="31">
        <f t="shared" si="45"/>
        <v>0</v>
      </c>
      <c r="G326" s="31">
        <f t="shared" si="46"/>
        <v>0</v>
      </c>
    </row>
    <row r="327" spans="1:7" ht="26.25" customHeight="1" x14ac:dyDescent="0.2">
      <c r="A327" s="30">
        <f t="shared" si="50"/>
        <v>326</v>
      </c>
      <c r="B327" s="60"/>
      <c r="C327" s="105" t="s">
        <v>382</v>
      </c>
      <c r="D327" s="31">
        <v>-3</v>
      </c>
      <c r="E327" s="31">
        <f t="shared" si="44"/>
        <v>3</v>
      </c>
      <c r="F327" s="31">
        <f t="shared" si="45"/>
        <v>0</v>
      </c>
      <c r="G327" s="31">
        <f t="shared" si="46"/>
        <v>0</v>
      </c>
    </row>
    <row r="328" spans="1:7" ht="26.25" customHeight="1" x14ac:dyDescent="0.2">
      <c r="A328" s="30">
        <f t="shared" si="50"/>
        <v>327</v>
      </c>
      <c r="B328" s="60"/>
      <c r="C328" s="105" t="s">
        <v>383</v>
      </c>
      <c r="D328" s="31">
        <v>-3</v>
      </c>
      <c r="E328" s="31">
        <f t="shared" si="44"/>
        <v>3</v>
      </c>
      <c r="F328" s="31">
        <f t="shared" si="45"/>
        <v>0</v>
      </c>
      <c r="G328" s="31">
        <f t="shared" si="46"/>
        <v>0</v>
      </c>
    </row>
    <row r="329" spans="1:7" ht="26.25" customHeight="1" x14ac:dyDescent="0.2">
      <c r="A329" s="30">
        <f t="shared" si="50"/>
        <v>328</v>
      </c>
      <c r="B329" s="96"/>
      <c r="C329" s="8"/>
      <c r="E329" s="31">
        <f t="shared" si="44"/>
        <v>0</v>
      </c>
      <c r="F329" s="31">
        <f t="shared" si="45"/>
        <v>0</v>
      </c>
      <c r="G329" s="31">
        <f t="shared" si="46"/>
        <v>0</v>
      </c>
    </row>
    <row r="330" spans="1:7" ht="26.25" customHeight="1" x14ac:dyDescent="0.2">
      <c r="A330" s="30">
        <f t="shared" si="50"/>
        <v>329</v>
      </c>
      <c r="B330" s="96"/>
      <c r="C330" s="70" t="s">
        <v>312</v>
      </c>
      <c r="E330" s="31">
        <f t="shared" si="44"/>
        <v>0</v>
      </c>
      <c r="F330" s="31">
        <f t="shared" si="45"/>
        <v>0</v>
      </c>
      <c r="G330" s="31">
        <f t="shared" si="46"/>
        <v>0</v>
      </c>
    </row>
    <row r="331" spans="1:7" ht="26.25" customHeight="1" x14ac:dyDescent="0.2">
      <c r="A331" s="30">
        <f t="shared" si="50"/>
        <v>330</v>
      </c>
      <c r="B331" s="60"/>
      <c r="C331" s="33" t="s">
        <v>47</v>
      </c>
      <c r="D331" s="31">
        <v>2</v>
      </c>
      <c r="E331" s="31">
        <f t="shared" si="44"/>
        <v>2</v>
      </c>
      <c r="F331" s="31">
        <f t="shared" si="45"/>
        <v>0</v>
      </c>
      <c r="G331" s="31">
        <f t="shared" si="46"/>
        <v>0</v>
      </c>
    </row>
    <row r="332" spans="1:7" ht="26.25" customHeight="1" x14ac:dyDescent="0.2">
      <c r="A332" s="30">
        <f t="shared" si="50"/>
        <v>331</v>
      </c>
      <c r="B332" s="60"/>
      <c r="C332" s="33" t="s">
        <v>48</v>
      </c>
      <c r="D332" s="31">
        <v>-2</v>
      </c>
      <c r="E332" s="31">
        <f t="shared" si="44"/>
        <v>2</v>
      </c>
      <c r="F332" s="31">
        <f t="shared" si="45"/>
        <v>0</v>
      </c>
      <c r="G332" s="31">
        <f t="shared" si="46"/>
        <v>0</v>
      </c>
    </row>
    <row r="333" spans="1:7" ht="26.25" customHeight="1" x14ac:dyDescent="0.2">
      <c r="A333" s="30">
        <f t="shared" si="50"/>
        <v>332</v>
      </c>
      <c r="B333" s="60"/>
      <c r="C333" s="105" t="s">
        <v>384</v>
      </c>
      <c r="D333" s="31">
        <v>-3</v>
      </c>
      <c r="E333" s="31">
        <f t="shared" si="44"/>
        <v>3</v>
      </c>
      <c r="F333" s="31">
        <f t="shared" si="45"/>
        <v>0</v>
      </c>
      <c r="G333" s="31">
        <f t="shared" si="46"/>
        <v>0</v>
      </c>
    </row>
    <row r="334" spans="1:7" ht="26.25" customHeight="1" x14ac:dyDescent="0.2">
      <c r="A334" s="30">
        <f t="shared" si="50"/>
        <v>333</v>
      </c>
      <c r="B334" s="96"/>
      <c r="C334" s="8"/>
      <c r="E334" s="31">
        <f t="shared" si="44"/>
        <v>0</v>
      </c>
      <c r="F334" s="31">
        <f t="shared" si="45"/>
        <v>0</v>
      </c>
      <c r="G334" s="31">
        <f t="shared" si="46"/>
        <v>0</v>
      </c>
    </row>
    <row r="335" spans="1:7" ht="26.25" customHeight="1" x14ac:dyDescent="0.2">
      <c r="A335" s="30">
        <f t="shared" si="50"/>
        <v>334</v>
      </c>
      <c r="B335" s="96"/>
      <c r="C335" s="70" t="s">
        <v>313</v>
      </c>
      <c r="E335" s="31">
        <f t="shared" si="44"/>
        <v>0</v>
      </c>
      <c r="F335" s="31">
        <f t="shared" si="45"/>
        <v>0</v>
      </c>
      <c r="G335" s="31">
        <f t="shared" si="46"/>
        <v>0</v>
      </c>
    </row>
    <row r="336" spans="1:7" ht="26.25" customHeight="1" x14ac:dyDescent="0.2">
      <c r="A336" s="30">
        <f t="shared" si="50"/>
        <v>335</v>
      </c>
      <c r="B336" s="60"/>
      <c r="C336" s="38" t="s">
        <v>47</v>
      </c>
      <c r="D336" s="31">
        <v>3</v>
      </c>
      <c r="E336" s="31">
        <f t="shared" si="44"/>
        <v>3</v>
      </c>
      <c r="F336" s="31">
        <f t="shared" si="45"/>
        <v>0</v>
      </c>
      <c r="G336" s="31">
        <f t="shared" si="46"/>
        <v>0</v>
      </c>
    </row>
    <row r="337" spans="1:7" ht="26.25" customHeight="1" x14ac:dyDescent="0.2">
      <c r="A337" s="30">
        <f t="shared" si="50"/>
        <v>336</v>
      </c>
      <c r="B337" s="60"/>
      <c r="C337" s="38" t="s">
        <v>48</v>
      </c>
      <c r="D337" s="31">
        <v>-3</v>
      </c>
      <c r="E337" s="31">
        <f t="shared" si="44"/>
        <v>3</v>
      </c>
      <c r="F337" s="31">
        <f t="shared" si="45"/>
        <v>0</v>
      </c>
      <c r="G337" s="31">
        <f t="shared" si="46"/>
        <v>0</v>
      </c>
    </row>
    <row r="338" spans="1:7" ht="26.25" customHeight="1" x14ac:dyDescent="0.2">
      <c r="A338" s="30">
        <f t="shared" si="50"/>
        <v>337</v>
      </c>
      <c r="B338" s="60"/>
      <c r="C338" s="106" t="s">
        <v>385</v>
      </c>
      <c r="D338" s="31">
        <v>-3</v>
      </c>
      <c r="E338" s="31">
        <f t="shared" si="44"/>
        <v>3</v>
      </c>
      <c r="F338" s="31">
        <f t="shared" si="45"/>
        <v>0</v>
      </c>
      <c r="G338" s="31">
        <f t="shared" si="46"/>
        <v>0</v>
      </c>
    </row>
    <row r="339" spans="1:7" ht="26.25" customHeight="1" x14ac:dyDescent="0.2">
      <c r="A339" s="30">
        <f t="shared" si="50"/>
        <v>338</v>
      </c>
      <c r="C339" s="9"/>
      <c r="E339" s="31">
        <f t="shared" si="44"/>
        <v>0</v>
      </c>
      <c r="F339" s="31">
        <f t="shared" si="45"/>
        <v>0</v>
      </c>
      <c r="G339" s="31">
        <f t="shared" si="46"/>
        <v>0</v>
      </c>
    </row>
    <row r="340" spans="1:7" ht="26.25" customHeight="1" x14ac:dyDescent="0.2">
      <c r="A340" s="30">
        <f t="shared" si="50"/>
        <v>339</v>
      </c>
      <c r="C340" s="70" t="s">
        <v>314</v>
      </c>
      <c r="E340" s="31">
        <f t="shared" si="44"/>
        <v>0</v>
      </c>
      <c r="F340" s="31">
        <f t="shared" si="45"/>
        <v>0</v>
      </c>
      <c r="G340" s="31">
        <f t="shared" si="46"/>
        <v>0</v>
      </c>
    </row>
    <row r="341" spans="1:7" ht="26.25" customHeight="1" x14ac:dyDescent="0.2">
      <c r="A341" s="30">
        <f t="shared" si="50"/>
        <v>340</v>
      </c>
      <c r="B341" s="4"/>
      <c r="C341" s="38" t="s">
        <v>47</v>
      </c>
      <c r="D341" s="31">
        <v>3</v>
      </c>
      <c r="E341" s="31">
        <f t="shared" si="44"/>
        <v>3</v>
      </c>
      <c r="F341" s="31">
        <f t="shared" si="45"/>
        <v>0</v>
      </c>
      <c r="G341" s="31">
        <f t="shared" si="46"/>
        <v>0</v>
      </c>
    </row>
    <row r="342" spans="1:7" ht="26.25" customHeight="1" x14ac:dyDescent="0.2">
      <c r="A342" s="30">
        <f t="shared" si="50"/>
        <v>341</v>
      </c>
      <c r="B342" s="4"/>
      <c r="C342" s="38" t="s">
        <v>48</v>
      </c>
      <c r="D342" s="31">
        <v>-3</v>
      </c>
      <c r="E342" s="31">
        <f t="shared" ref="E342:E402" si="51">ABS(D342)</f>
        <v>3</v>
      </c>
      <c r="F342" s="31">
        <f t="shared" ref="F342:F402" si="52">IF(TRIM(B342)&lt;&gt;"",D342*E342,0)</f>
        <v>0</v>
      </c>
      <c r="G342" s="31">
        <f t="shared" si="46"/>
        <v>0</v>
      </c>
    </row>
    <row r="343" spans="1:7" ht="26.25" customHeight="1" x14ac:dyDescent="0.2">
      <c r="A343" s="30">
        <f t="shared" si="50"/>
        <v>342</v>
      </c>
      <c r="B343" s="4"/>
      <c r="C343" s="106" t="s">
        <v>386</v>
      </c>
      <c r="D343" s="31">
        <v>-3</v>
      </c>
      <c r="E343" s="31">
        <f t="shared" si="51"/>
        <v>3</v>
      </c>
      <c r="F343" s="31">
        <f t="shared" si="52"/>
        <v>0</v>
      </c>
      <c r="G343" s="31">
        <f t="shared" ref="G343:G402" si="53">IF(TRIM(B343)&lt;&gt;"",1,0)</f>
        <v>0</v>
      </c>
    </row>
    <row r="344" spans="1:7" ht="26.25" customHeight="1" x14ac:dyDescent="0.2">
      <c r="A344" s="30">
        <f t="shared" si="50"/>
        <v>343</v>
      </c>
      <c r="B344" s="21"/>
      <c r="C344" s="8"/>
      <c r="E344" s="31">
        <f t="shared" si="51"/>
        <v>0</v>
      </c>
      <c r="F344" s="31">
        <f t="shared" si="52"/>
        <v>0</v>
      </c>
      <c r="G344" s="31">
        <f t="shared" si="53"/>
        <v>0</v>
      </c>
    </row>
    <row r="345" spans="1:7" ht="26.25" customHeight="1" x14ac:dyDescent="0.2">
      <c r="A345" s="30">
        <f t="shared" si="50"/>
        <v>344</v>
      </c>
      <c r="C345" s="70" t="s">
        <v>308</v>
      </c>
      <c r="E345" s="31">
        <f t="shared" si="51"/>
        <v>0</v>
      </c>
      <c r="F345" s="31">
        <f t="shared" si="52"/>
        <v>0</v>
      </c>
      <c r="G345" s="31">
        <f t="shared" si="53"/>
        <v>0</v>
      </c>
    </row>
    <row r="346" spans="1:7" ht="26.25" customHeight="1" x14ac:dyDescent="0.2">
      <c r="A346" s="30">
        <f t="shared" si="50"/>
        <v>345</v>
      </c>
      <c r="C346" s="9"/>
      <c r="E346" s="31">
        <f t="shared" si="51"/>
        <v>0</v>
      </c>
      <c r="F346" s="31">
        <f t="shared" si="52"/>
        <v>0</v>
      </c>
      <c r="G346" s="31">
        <f t="shared" si="53"/>
        <v>0</v>
      </c>
    </row>
    <row r="347" spans="1:7" ht="26.25" customHeight="1" x14ac:dyDescent="0.2">
      <c r="A347" s="30">
        <f t="shared" si="50"/>
        <v>346</v>
      </c>
      <c r="C347" s="32" t="s">
        <v>129</v>
      </c>
      <c r="E347" s="31">
        <f t="shared" si="51"/>
        <v>0</v>
      </c>
      <c r="F347" s="31">
        <f t="shared" si="52"/>
        <v>0</v>
      </c>
      <c r="G347" s="31">
        <f t="shared" si="53"/>
        <v>0</v>
      </c>
    </row>
    <row r="348" spans="1:7" ht="26.25" customHeight="1" x14ac:dyDescent="0.2">
      <c r="A348" s="30">
        <f t="shared" si="50"/>
        <v>347</v>
      </c>
      <c r="B348" s="4"/>
      <c r="C348" s="105" t="s">
        <v>387</v>
      </c>
      <c r="D348" s="31">
        <v>3</v>
      </c>
      <c r="E348" s="31">
        <f t="shared" si="51"/>
        <v>3</v>
      </c>
      <c r="F348" s="31">
        <f t="shared" si="52"/>
        <v>0</v>
      </c>
      <c r="G348" s="31">
        <f t="shared" si="53"/>
        <v>0</v>
      </c>
    </row>
    <row r="349" spans="1:7" ht="26.25" customHeight="1" x14ac:dyDescent="0.2">
      <c r="A349" s="30">
        <f t="shared" si="50"/>
        <v>348</v>
      </c>
      <c r="B349" s="4"/>
      <c r="C349" s="33" t="s">
        <v>51</v>
      </c>
      <c r="D349" s="31">
        <v>2</v>
      </c>
      <c r="E349" s="31">
        <f t="shared" si="51"/>
        <v>2</v>
      </c>
      <c r="F349" s="31">
        <f t="shared" si="52"/>
        <v>0</v>
      </c>
      <c r="G349" s="31">
        <f t="shared" si="53"/>
        <v>0</v>
      </c>
    </row>
    <row r="350" spans="1:7" ht="26.25" customHeight="1" x14ac:dyDescent="0.2">
      <c r="A350" s="30">
        <f t="shared" si="50"/>
        <v>349</v>
      </c>
      <c r="B350" s="4"/>
      <c r="C350" s="33" t="s">
        <v>48</v>
      </c>
      <c r="D350" s="31">
        <v>-2</v>
      </c>
      <c r="E350" s="31">
        <f t="shared" si="51"/>
        <v>2</v>
      </c>
      <c r="F350" s="31">
        <f t="shared" si="52"/>
        <v>0</v>
      </c>
      <c r="G350" s="31">
        <f t="shared" si="53"/>
        <v>0</v>
      </c>
    </row>
    <row r="351" spans="1:7" ht="26.25" customHeight="1" x14ac:dyDescent="0.2">
      <c r="A351" s="30">
        <f t="shared" ref="A351:A402" si="54">A350+1</f>
        <v>350</v>
      </c>
      <c r="B351" s="4"/>
      <c r="C351" s="105" t="s">
        <v>388</v>
      </c>
      <c r="D351" s="31">
        <v>-3</v>
      </c>
      <c r="E351" s="31">
        <f t="shared" si="51"/>
        <v>3</v>
      </c>
      <c r="F351" s="31">
        <f t="shared" si="52"/>
        <v>0</v>
      </c>
      <c r="G351" s="31">
        <f t="shared" si="53"/>
        <v>0</v>
      </c>
    </row>
    <row r="352" spans="1:7" ht="26.25" customHeight="1" x14ac:dyDescent="0.2">
      <c r="A352" s="30">
        <f t="shared" si="54"/>
        <v>351</v>
      </c>
      <c r="B352" s="36"/>
      <c r="C352" s="39"/>
      <c r="E352" s="31">
        <f t="shared" si="51"/>
        <v>0</v>
      </c>
      <c r="F352" s="31">
        <f t="shared" si="52"/>
        <v>0</v>
      </c>
      <c r="G352" s="31">
        <f t="shared" si="53"/>
        <v>0</v>
      </c>
    </row>
    <row r="353" spans="1:7" ht="26.25" customHeight="1" x14ac:dyDescent="0.2">
      <c r="A353" s="30">
        <f t="shared" si="54"/>
        <v>352</v>
      </c>
      <c r="C353" s="32" t="s">
        <v>134</v>
      </c>
      <c r="E353" s="31">
        <f t="shared" si="51"/>
        <v>0</v>
      </c>
      <c r="F353" s="31">
        <f t="shared" si="52"/>
        <v>0</v>
      </c>
      <c r="G353" s="31">
        <f t="shared" si="53"/>
        <v>0</v>
      </c>
    </row>
    <row r="354" spans="1:7" ht="26.25" customHeight="1" x14ac:dyDescent="0.2">
      <c r="A354" s="30">
        <f t="shared" si="54"/>
        <v>353</v>
      </c>
      <c r="B354" s="4"/>
      <c r="C354" s="105" t="s">
        <v>389</v>
      </c>
      <c r="D354" s="31">
        <v>3</v>
      </c>
      <c r="E354" s="31">
        <f t="shared" si="51"/>
        <v>3</v>
      </c>
      <c r="F354" s="31">
        <f t="shared" si="52"/>
        <v>0</v>
      </c>
      <c r="G354" s="31">
        <f t="shared" si="53"/>
        <v>0</v>
      </c>
    </row>
    <row r="355" spans="1:7" ht="26.25" customHeight="1" x14ac:dyDescent="0.2">
      <c r="A355" s="30">
        <f t="shared" si="54"/>
        <v>354</v>
      </c>
      <c r="B355" s="4"/>
      <c r="C355" s="33" t="s">
        <v>48</v>
      </c>
      <c r="D355" s="31">
        <v>-3</v>
      </c>
      <c r="E355" s="31">
        <f t="shared" si="51"/>
        <v>3</v>
      </c>
      <c r="F355" s="31">
        <f t="shared" si="52"/>
        <v>0</v>
      </c>
      <c r="G355" s="31">
        <f t="shared" si="53"/>
        <v>0</v>
      </c>
    </row>
    <row r="356" spans="1:7" ht="26.25" customHeight="1" x14ac:dyDescent="0.2">
      <c r="A356" s="30">
        <f t="shared" si="54"/>
        <v>355</v>
      </c>
      <c r="B356" s="4"/>
      <c r="C356" s="105" t="s">
        <v>390</v>
      </c>
      <c r="D356" s="31">
        <v>-3</v>
      </c>
      <c r="E356" s="31">
        <f t="shared" si="51"/>
        <v>3</v>
      </c>
      <c r="F356" s="31">
        <f t="shared" si="52"/>
        <v>0</v>
      </c>
      <c r="G356" s="31">
        <f t="shared" si="53"/>
        <v>0</v>
      </c>
    </row>
    <row r="357" spans="1:7" ht="26.25" customHeight="1" x14ac:dyDescent="0.2">
      <c r="A357" s="30">
        <f t="shared" si="54"/>
        <v>356</v>
      </c>
      <c r="C357" s="8"/>
      <c r="E357" s="31">
        <f t="shared" si="51"/>
        <v>0</v>
      </c>
      <c r="F357" s="31">
        <f t="shared" si="52"/>
        <v>0</v>
      </c>
      <c r="G357" s="31">
        <f t="shared" si="53"/>
        <v>0</v>
      </c>
    </row>
    <row r="358" spans="1:7" ht="26.25" customHeight="1" x14ac:dyDescent="0.2">
      <c r="A358" s="30">
        <f t="shared" si="54"/>
        <v>357</v>
      </c>
      <c r="C358" s="70" t="s">
        <v>315</v>
      </c>
      <c r="E358" s="31">
        <f t="shared" si="51"/>
        <v>0</v>
      </c>
      <c r="F358" s="31">
        <f t="shared" si="52"/>
        <v>0</v>
      </c>
      <c r="G358" s="31">
        <f t="shared" si="53"/>
        <v>0</v>
      </c>
    </row>
    <row r="359" spans="1:7" ht="26.25" customHeight="1" x14ac:dyDescent="0.2">
      <c r="A359" s="30">
        <f t="shared" si="54"/>
        <v>358</v>
      </c>
      <c r="B359" s="4"/>
      <c r="C359" s="33" t="s">
        <v>47</v>
      </c>
      <c r="D359" s="31">
        <v>3</v>
      </c>
      <c r="E359" s="31">
        <f t="shared" si="51"/>
        <v>3</v>
      </c>
      <c r="F359" s="31">
        <f t="shared" si="52"/>
        <v>0</v>
      </c>
      <c r="G359" s="31">
        <f t="shared" si="53"/>
        <v>0</v>
      </c>
    </row>
    <row r="360" spans="1:7" ht="26.25" customHeight="1" x14ac:dyDescent="0.2">
      <c r="A360" s="30">
        <f t="shared" si="54"/>
        <v>359</v>
      </c>
      <c r="B360" s="4"/>
      <c r="C360" s="33" t="s">
        <v>48</v>
      </c>
      <c r="D360" s="31">
        <v>-3</v>
      </c>
      <c r="E360" s="31">
        <f t="shared" si="51"/>
        <v>3</v>
      </c>
      <c r="F360" s="31">
        <f t="shared" si="52"/>
        <v>0</v>
      </c>
      <c r="G360" s="31">
        <f t="shared" si="53"/>
        <v>0</v>
      </c>
    </row>
    <row r="361" spans="1:7" ht="26.25" customHeight="1" x14ac:dyDescent="0.2">
      <c r="A361" s="30">
        <f t="shared" si="54"/>
        <v>360</v>
      </c>
      <c r="B361" s="4"/>
      <c r="C361" s="105" t="s">
        <v>341</v>
      </c>
      <c r="D361" s="31">
        <v>-3</v>
      </c>
      <c r="E361" s="31">
        <f t="shared" si="51"/>
        <v>3</v>
      </c>
      <c r="F361" s="31">
        <f t="shared" si="52"/>
        <v>0</v>
      </c>
      <c r="G361" s="31">
        <f t="shared" si="53"/>
        <v>0</v>
      </c>
    </row>
    <row r="362" spans="1:7" ht="26.25" customHeight="1" x14ac:dyDescent="0.2">
      <c r="A362" s="30">
        <f t="shared" si="54"/>
        <v>361</v>
      </c>
      <c r="C362" s="8"/>
      <c r="E362" s="31">
        <f t="shared" si="51"/>
        <v>0</v>
      </c>
      <c r="F362" s="31">
        <f t="shared" si="52"/>
        <v>0</v>
      </c>
      <c r="G362" s="31">
        <f t="shared" si="53"/>
        <v>0</v>
      </c>
    </row>
    <row r="363" spans="1:7" ht="26.25" customHeight="1" x14ac:dyDescent="0.2">
      <c r="A363" s="30">
        <f t="shared" si="54"/>
        <v>362</v>
      </c>
      <c r="C363" s="70" t="s">
        <v>309</v>
      </c>
      <c r="E363" s="31">
        <f t="shared" si="51"/>
        <v>0</v>
      </c>
      <c r="F363" s="31">
        <f t="shared" si="52"/>
        <v>0</v>
      </c>
      <c r="G363" s="31">
        <f t="shared" si="53"/>
        <v>0</v>
      </c>
    </row>
    <row r="364" spans="1:7" ht="26.25" customHeight="1" x14ac:dyDescent="0.2">
      <c r="A364" s="30">
        <f t="shared" si="54"/>
        <v>363</v>
      </c>
      <c r="B364" s="4"/>
      <c r="C364" s="33" t="s">
        <v>47</v>
      </c>
      <c r="D364" s="31">
        <v>2</v>
      </c>
      <c r="E364" s="31">
        <f t="shared" si="51"/>
        <v>2</v>
      </c>
      <c r="F364" s="31">
        <f t="shared" si="52"/>
        <v>0</v>
      </c>
      <c r="G364" s="31">
        <f t="shared" si="53"/>
        <v>0</v>
      </c>
    </row>
    <row r="365" spans="1:7" ht="26.25" customHeight="1" x14ac:dyDescent="0.2">
      <c r="A365" s="30">
        <f t="shared" si="54"/>
        <v>364</v>
      </c>
      <c r="B365" s="4"/>
      <c r="C365" s="33" t="s">
        <v>48</v>
      </c>
      <c r="D365" s="31">
        <v>-2</v>
      </c>
      <c r="E365" s="31">
        <f t="shared" si="51"/>
        <v>2</v>
      </c>
      <c r="F365" s="31">
        <f t="shared" si="52"/>
        <v>0</v>
      </c>
      <c r="G365" s="31">
        <f t="shared" si="53"/>
        <v>0</v>
      </c>
    </row>
    <row r="366" spans="1:7" ht="26.25" customHeight="1" x14ac:dyDescent="0.2">
      <c r="A366" s="30">
        <f t="shared" si="54"/>
        <v>365</v>
      </c>
      <c r="B366" s="4"/>
      <c r="C366" s="33" t="s">
        <v>49</v>
      </c>
      <c r="D366" s="31">
        <v>0</v>
      </c>
      <c r="E366" s="31">
        <f t="shared" si="51"/>
        <v>0</v>
      </c>
      <c r="F366" s="31">
        <f t="shared" si="52"/>
        <v>0</v>
      </c>
      <c r="G366" s="31">
        <f t="shared" si="53"/>
        <v>0</v>
      </c>
    </row>
    <row r="367" spans="1:7" ht="26.25" customHeight="1" x14ac:dyDescent="0.2">
      <c r="A367" s="30">
        <f t="shared" si="54"/>
        <v>366</v>
      </c>
      <c r="B367" s="4"/>
      <c r="C367" s="105" t="s">
        <v>391</v>
      </c>
      <c r="D367" s="31">
        <v>-3</v>
      </c>
      <c r="E367" s="31">
        <f t="shared" si="51"/>
        <v>3</v>
      </c>
      <c r="F367" s="31">
        <f t="shared" si="52"/>
        <v>0</v>
      </c>
      <c r="G367" s="31">
        <f t="shared" si="53"/>
        <v>0</v>
      </c>
    </row>
    <row r="368" spans="1:7" ht="26.25" customHeight="1" x14ac:dyDescent="0.2">
      <c r="A368" s="30">
        <f t="shared" si="54"/>
        <v>367</v>
      </c>
      <c r="C368" s="8"/>
      <c r="E368" s="31">
        <f t="shared" si="51"/>
        <v>0</v>
      </c>
      <c r="F368" s="31">
        <f t="shared" si="52"/>
        <v>0</v>
      </c>
      <c r="G368" s="31">
        <f t="shared" si="53"/>
        <v>0</v>
      </c>
    </row>
    <row r="369" spans="1:7" ht="63.75" x14ac:dyDescent="0.2">
      <c r="A369" s="30">
        <f t="shared" si="54"/>
        <v>368</v>
      </c>
      <c r="C369" s="101" t="s">
        <v>316</v>
      </c>
      <c r="E369" s="31">
        <f t="shared" si="51"/>
        <v>0</v>
      </c>
      <c r="F369" s="31">
        <f>IF(TRIM(B369)&lt;&gt;"",D369*E369,0)</f>
        <v>0</v>
      </c>
      <c r="G369" s="31">
        <f>IF(TRIM(B369)&lt;&gt;"",1,0)</f>
        <v>0</v>
      </c>
    </row>
    <row r="370" spans="1:7" ht="26.25" customHeight="1" x14ac:dyDescent="0.2">
      <c r="A370" s="30">
        <f t="shared" si="54"/>
        <v>369</v>
      </c>
      <c r="B370" s="4"/>
      <c r="C370" s="33" t="s">
        <v>113</v>
      </c>
      <c r="D370" s="31">
        <v>1</v>
      </c>
      <c r="E370" s="31">
        <f t="shared" si="51"/>
        <v>1</v>
      </c>
      <c r="F370" s="31">
        <f>IF(TRIM(B370)&lt;&gt;"",D370*E370,0)</f>
        <v>0</v>
      </c>
      <c r="G370" s="31">
        <f>IF(TRIM(B370)&lt;&gt;"",1,0)</f>
        <v>0</v>
      </c>
    </row>
    <row r="371" spans="1:7" ht="26.25" customHeight="1" x14ac:dyDescent="0.2">
      <c r="A371" s="30">
        <f t="shared" si="54"/>
        <v>370</v>
      </c>
      <c r="B371" s="4"/>
      <c r="C371" s="62" t="s">
        <v>320</v>
      </c>
      <c r="D371" s="31">
        <v>1</v>
      </c>
      <c r="E371" s="31">
        <f t="shared" si="51"/>
        <v>1</v>
      </c>
      <c r="F371" s="31">
        <f t="shared" si="52"/>
        <v>0</v>
      </c>
      <c r="G371" s="31">
        <f t="shared" si="53"/>
        <v>0</v>
      </c>
    </row>
    <row r="372" spans="1:7" ht="26.25" customHeight="1" x14ac:dyDescent="0.2">
      <c r="A372" s="30">
        <f t="shared" si="54"/>
        <v>371</v>
      </c>
      <c r="B372" s="4"/>
      <c r="C372" s="33" t="s">
        <v>63</v>
      </c>
      <c r="D372" s="31">
        <v>1</v>
      </c>
      <c r="E372" s="31">
        <f t="shared" si="51"/>
        <v>1</v>
      </c>
      <c r="F372" s="31">
        <f t="shared" si="52"/>
        <v>0</v>
      </c>
      <c r="G372" s="31">
        <f t="shared" si="53"/>
        <v>0</v>
      </c>
    </row>
    <row r="373" spans="1:7" ht="26.25" customHeight="1" x14ac:dyDescent="0.2">
      <c r="A373" s="30">
        <f t="shared" si="54"/>
        <v>372</v>
      </c>
      <c r="B373" s="4"/>
      <c r="C373" s="33" t="s">
        <v>104</v>
      </c>
      <c r="D373" s="31">
        <v>1</v>
      </c>
      <c r="E373" s="31">
        <f t="shared" si="51"/>
        <v>1</v>
      </c>
      <c r="F373" s="31">
        <f t="shared" si="52"/>
        <v>0</v>
      </c>
      <c r="G373" s="31">
        <f t="shared" si="53"/>
        <v>0</v>
      </c>
    </row>
    <row r="374" spans="1:7" ht="26.25" customHeight="1" x14ac:dyDescent="0.2">
      <c r="A374" s="30">
        <f t="shared" si="54"/>
        <v>373</v>
      </c>
      <c r="B374" s="4"/>
      <c r="C374" s="33" t="s">
        <v>96</v>
      </c>
      <c r="D374" s="31">
        <v>-3</v>
      </c>
      <c r="E374" s="31">
        <f t="shared" si="51"/>
        <v>3</v>
      </c>
      <c r="F374" s="31">
        <f t="shared" si="52"/>
        <v>0</v>
      </c>
      <c r="G374" s="31">
        <f t="shared" si="53"/>
        <v>0</v>
      </c>
    </row>
    <row r="375" spans="1:7" ht="26.25" customHeight="1" x14ac:dyDescent="0.2">
      <c r="A375" s="30">
        <f t="shared" si="54"/>
        <v>374</v>
      </c>
      <c r="B375" s="4"/>
      <c r="C375" s="33" t="s">
        <v>265</v>
      </c>
      <c r="D375" s="31">
        <v>3</v>
      </c>
      <c r="E375" s="31">
        <f t="shared" si="51"/>
        <v>3</v>
      </c>
      <c r="F375" s="31">
        <f t="shared" si="52"/>
        <v>0</v>
      </c>
      <c r="G375" s="31">
        <f t="shared" si="53"/>
        <v>0</v>
      </c>
    </row>
    <row r="376" spans="1:7" ht="26.25" customHeight="1" x14ac:dyDescent="0.2">
      <c r="A376" s="30">
        <f t="shared" si="54"/>
        <v>375</v>
      </c>
      <c r="B376" s="4"/>
      <c r="C376" s="105" t="s">
        <v>392</v>
      </c>
      <c r="D376" s="31">
        <v>-3</v>
      </c>
      <c r="E376" s="31">
        <f t="shared" si="51"/>
        <v>3</v>
      </c>
      <c r="F376" s="31">
        <f t="shared" si="52"/>
        <v>0</v>
      </c>
      <c r="G376" s="31">
        <f t="shared" si="53"/>
        <v>0</v>
      </c>
    </row>
    <row r="377" spans="1:7" ht="26.25" customHeight="1" x14ac:dyDescent="0.2">
      <c r="A377" s="30">
        <f t="shared" si="54"/>
        <v>376</v>
      </c>
      <c r="C377" s="8"/>
      <c r="E377" s="31">
        <f t="shared" si="51"/>
        <v>0</v>
      </c>
      <c r="F377" s="31">
        <f t="shared" si="52"/>
        <v>0</v>
      </c>
      <c r="G377" s="31">
        <f t="shared" si="53"/>
        <v>0</v>
      </c>
    </row>
    <row r="378" spans="1:7" ht="35.25" customHeight="1" x14ac:dyDescent="0.2">
      <c r="A378" s="30">
        <f t="shared" si="54"/>
        <v>377</v>
      </c>
      <c r="B378" s="4"/>
      <c r="C378" s="74" t="s">
        <v>321</v>
      </c>
      <c r="D378" s="31">
        <v>-3</v>
      </c>
      <c r="E378" s="31">
        <f t="shared" si="51"/>
        <v>3</v>
      </c>
      <c r="F378" s="31">
        <f t="shared" si="52"/>
        <v>0</v>
      </c>
      <c r="G378" s="31">
        <f t="shared" si="53"/>
        <v>0</v>
      </c>
    </row>
    <row r="379" spans="1:7" ht="26.25" customHeight="1" x14ac:dyDescent="0.2">
      <c r="A379" s="30">
        <f t="shared" si="54"/>
        <v>378</v>
      </c>
      <c r="B379" s="36"/>
      <c r="C379" s="81" t="s">
        <v>64</v>
      </c>
      <c r="E379" s="31">
        <f t="shared" si="51"/>
        <v>0</v>
      </c>
      <c r="F379" s="31">
        <f t="shared" si="52"/>
        <v>0</v>
      </c>
      <c r="G379" s="31">
        <f t="shared" si="53"/>
        <v>0</v>
      </c>
    </row>
    <row r="380" spans="1:7" ht="26.25" customHeight="1" x14ac:dyDescent="0.2">
      <c r="A380" s="30">
        <f t="shared" si="54"/>
        <v>379</v>
      </c>
      <c r="B380" s="36"/>
      <c r="C380" s="81" t="s">
        <v>105</v>
      </c>
      <c r="E380" s="31">
        <f t="shared" si="51"/>
        <v>0</v>
      </c>
      <c r="F380" s="31">
        <f t="shared" si="52"/>
        <v>0</v>
      </c>
      <c r="G380" s="31">
        <f t="shared" si="53"/>
        <v>0</v>
      </c>
    </row>
    <row r="381" spans="1:7" ht="26.25" customHeight="1" x14ac:dyDescent="0.2">
      <c r="A381" s="30">
        <f t="shared" si="54"/>
        <v>380</v>
      </c>
      <c r="B381" s="36"/>
      <c r="C381" s="81" t="s">
        <v>106</v>
      </c>
      <c r="E381" s="31">
        <f t="shared" si="51"/>
        <v>0</v>
      </c>
      <c r="F381" s="31">
        <f t="shared" si="52"/>
        <v>0</v>
      </c>
      <c r="G381" s="31">
        <f t="shared" si="53"/>
        <v>0</v>
      </c>
    </row>
    <row r="382" spans="1:7" ht="26.25" customHeight="1" x14ac:dyDescent="0.2">
      <c r="A382" s="30">
        <f t="shared" si="54"/>
        <v>381</v>
      </c>
      <c r="B382" s="36"/>
      <c r="C382" s="81" t="s">
        <v>107</v>
      </c>
      <c r="E382" s="31">
        <f t="shared" si="51"/>
        <v>0</v>
      </c>
      <c r="F382" s="31">
        <f t="shared" si="52"/>
        <v>0</v>
      </c>
      <c r="G382" s="31">
        <f t="shared" si="53"/>
        <v>0</v>
      </c>
    </row>
    <row r="383" spans="1:7" ht="26.25" customHeight="1" x14ac:dyDescent="0.2">
      <c r="A383" s="30">
        <f t="shared" si="54"/>
        <v>382</v>
      </c>
      <c r="B383" s="36"/>
      <c r="C383" s="81" t="s">
        <v>114</v>
      </c>
      <c r="E383" s="31">
        <f t="shared" si="51"/>
        <v>0</v>
      </c>
      <c r="F383" s="31">
        <f t="shared" si="52"/>
        <v>0</v>
      </c>
      <c r="G383" s="31">
        <f t="shared" si="53"/>
        <v>0</v>
      </c>
    </row>
    <row r="384" spans="1:7" ht="26.25" customHeight="1" x14ac:dyDescent="0.2">
      <c r="A384" s="30">
        <f t="shared" si="54"/>
        <v>383</v>
      </c>
      <c r="B384" s="36"/>
      <c r="C384" s="81" t="s">
        <v>115</v>
      </c>
      <c r="E384" s="31">
        <f t="shared" si="51"/>
        <v>0</v>
      </c>
      <c r="F384" s="31">
        <f t="shared" si="52"/>
        <v>0</v>
      </c>
      <c r="G384" s="31">
        <f t="shared" si="53"/>
        <v>0</v>
      </c>
    </row>
    <row r="385" spans="1:7" ht="32.25" customHeight="1" x14ac:dyDescent="0.2">
      <c r="A385" s="30">
        <f t="shared" si="54"/>
        <v>384</v>
      </c>
      <c r="B385" s="36"/>
      <c r="C385" s="81" t="s">
        <v>65</v>
      </c>
      <c r="E385" s="31">
        <f t="shared" si="51"/>
        <v>0</v>
      </c>
      <c r="F385" s="31">
        <f t="shared" si="52"/>
        <v>0</v>
      </c>
      <c r="G385" s="31">
        <f t="shared" si="53"/>
        <v>0</v>
      </c>
    </row>
    <row r="386" spans="1:7" ht="33.75" customHeight="1" x14ac:dyDescent="0.2">
      <c r="A386" s="30">
        <f t="shared" si="54"/>
        <v>385</v>
      </c>
      <c r="B386" s="36"/>
      <c r="C386" s="81" t="s">
        <v>317</v>
      </c>
      <c r="E386" s="31">
        <f t="shared" si="51"/>
        <v>0</v>
      </c>
      <c r="F386" s="31">
        <f t="shared" si="52"/>
        <v>0</v>
      </c>
      <c r="G386" s="31">
        <f t="shared" si="53"/>
        <v>0</v>
      </c>
    </row>
    <row r="387" spans="1:7" ht="33.75" customHeight="1" x14ac:dyDescent="0.2">
      <c r="A387" s="30">
        <f t="shared" si="54"/>
        <v>386</v>
      </c>
      <c r="B387" s="36"/>
      <c r="C387" s="81" t="s">
        <v>66</v>
      </c>
      <c r="E387" s="31">
        <f t="shared" si="51"/>
        <v>0</v>
      </c>
      <c r="F387" s="31">
        <f t="shared" si="52"/>
        <v>0</v>
      </c>
      <c r="G387" s="31">
        <f t="shared" si="53"/>
        <v>0</v>
      </c>
    </row>
    <row r="388" spans="1:7" ht="26.25" customHeight="1" x14ac:dyDescent="0.2">
      <c r="A388" s="30">
        <f t="shared" si="54"/>
        <v>387</v>
      </c>
      <c r="B388" s="36"/>
      <c r="C388" s="81" t="s">
        <v>108</v>
      </c>
      <c r="E388" s="31">
        <f t="shared" si="51"/>
        <v>0</v>
      </c>
      <c r="F388" s="31">
        <f t="shared" si="52"/>
        <v>0</v>
      </c>
      <c r="G388" s="31">
        <f t="shared" si="53"/>
        <v>0</v>
      </c>
    </row>
    <row r="389" spans="1:7" ht="26.25" customHeight="1" x14ac:dyDescent="0.2">
      <c r="A389" s="30">
        <f t="shared" si="54"/>
        <v>388</v>
      </c>
      <c r="B389" s="36"/>
      <c r="C389" s="81" t="s">
        <v>322</v>
      </c>
      <c r="E389" s="31">
        <f t="shared" si="51"/>
        <v>0</v>
      </c>
      <c r="F389" s="31">
        <f t="shared" si="52"/>
        <v>0</v>
      </c>
      <c r="G389" s="31">
        <f t="shared" si="53"/>
        <v>0</v>
      </c>
    </row>
    <row r="390" spans="1:7" ht="26.25" customHeight="1" x14ac:dyDescent="0.2">
      <c r="A390" s="30">
        <f t="shared" si="54"/>
        <v>389</v>
      </c>
      <c r="B390" s="36"/>
      <c r="C390" s="81" t="s">
        <v>323</v>
      </c>
      <c r="E390" s="31">
        <f t="shared" si="51"/>
        <v>0</v>
      </c>
      <c r="F390" s="31">
        <f t="shared" si="52"/>
        <v>0</v>
      </c>
      <c r="G390" s="31">
        <f t="shared" si="53"/>
        <v>0</v>
      </c>
    </row>
    <row r="391" spans="1:7" ht="26.25" customHeight="1" x14ac:dyDescent="0.2">
      <c r="A391" s="30">
        <f t="shared" si="54"/>
        <v>390</v>
      </c>
      <c r="B391" s="36"/>
      <c r="C391" s="81" t="s">
        <v>132</v>
      </c>
      <c r="E391" s="31">
        <f t="shared" si="51"/>
        <v>0</v>
      </c>
      <c r="F391" s="31">
        <f t="shared" si="52"/>
        <v>0</v>
      </c>
      <c r="G391" s="31">
        <f t="shared" si="53"/>
        <v>0</v>
      </c>
    </row>
    <row r="392" spans="1:7" ht="26.25" customHeight="1" x14ac:dyDescent="0.2">
      <c r="A392" s="30">
        <f t="shared" si="54"/>
        <v>391</v>
      </c>
      <c r="B392" s="36"/>
      <c r="C392" s="81" t="s">
        <v>324</v>
      </c>
      <c r="E392" s="31">
        <f t="shared" si="51"/>
        <v>0</v>
      </c>
      <c r="F392" s="31">
        <f t="shared" si="52"/>
        <v>0</v>
      </c>
      <c r="G392" s="31">
        <f t="shared" si="53"/>
        <v>0</v>
      </c>
    </row>
    <row r="393" spans="1:7" ht="26.25" customHeight="1" x14ac:dyDescent="0.2">
      <c r="A393" s="30">
        <f t="shared" si="54"/>
        <v>392</v>
      </c>
      <c r="B393" s="36"/>
      <c r="C393" s="81" t="s">
        <v>133</v>
      </c>
      <c r="E393" s="31">
        <f t="shared" si="51"/>
        <v>0</v>
      </c>
      <c r="F393" s="31">
        <f t="shared" si="52"/>
        <v>0</v>
      </c>
      <c r="G393" s="31">
        <f t="shared" si="53"/>
        <v>0</v>
      </c>
    </row>
    <row r="394" spans="1:7" ht="26.25" customHeight="1" x14ac:dyDescent="0.2">
      <c r="A394" s="30">
        <f t="shared" si="54"/>
        <v>393</v>
      </c>
      <c r="B394" s="36"/>
      <c r="C394" s="82" t="s">
        <v>325</v>
      </c>
      <c r="E394" s="31">
        <f t="shared" si="51"/>
        <v>0</v>
      </c>
      <c r="F394" s="31">
        <f t="shared" si="52"/>
        <v>0</v>
      </c>
      <c r="G394" s="31">
        <f t="shared" si="53"/>
        <v>0</v>
      </c>
    </row>
    <row r="395" spans="1:7" ht="26.25" customHeight="1" x14ac:dyDescent="0.2">
      <c r="A395" s="30">
        <f t="shared" si="54"/>
        <v>394</v>
      </c>
      <c r="B395" s="36"/>
      <c r="C395" s="82" t="s">
        <v>326</v>
      </c>
      <c r="E395" s="31">
        <f t="shared" si="51"/>
        <v>0</v>
      </c>
      <c r="F395" s="31">
        <f t="shared" si="52"/>
        <v>0</v>
      </c>
      <c r="G395" s="31">
        <f t="shared" si="53"/>
        <v>0</v>
      </c>
    </row>
    <row r="396" spans="1:7" ht="26.25" customHeight="1" x14ac:dyDescent="0.2">
      <c r="A396" s="30">
        <f t="shared" si="54"/>
        <v>395</v>
      </c>
      <c r="B396" s="36"/>
      <c r="C396" s="82" t="s">
        <v>327</v>
      </c>
      <c r="E396" s="31">
        <f t="shared" ref="E396:E398" si="55">ABS(D396)</f>
        <v>0</v>
      </c>
      <c r="F396" s="31">
        <f t="shared" ref="F396:F398" si="56">IF(TRIM(B396)&lt;&gt;"",D396*E396,0)</f>
        <v>0</v>
      </c>
      <c r="G396" s="31">
        <f t="shared" ref="G396:G398" si="57">IF(TRIM(B396)&lt;&gt;"",1,0)</f>
        <v>0</v>
      </c>
    </row>
    <row r="397" spans="1:7" ht="51" x14ac:dyDescent="0.2">
      <c r="A397" s="30">
        <f t="shared" si="54"/>
        <v>396</v>
      </c>
      <c r="B397" s="36"/>
      <c r="C397" s="82" t="s">
        <v>328</v>
      </c>
      <c r="E397" s="31">
        <f t="shared" si="55"/>
        <v>0</v>
      </c>
      <c r="F397" s="31">
        <f t="shared" si="56"/>
        <v>0</v>
      </c>
      <c r="G397" s="31">
        <f t="shared" si="57"/>
        <v>0</v>
      </c>
    </row>
    <row r="398" spans="1:7" ht="26.25" customHeight="1" x14ac:dyDescent="0.2">
      <c r="A398" s="30">
        <f t="shared" si="54"/>
        <v>397</v>
      </c>
      <c r="B398" s="36"/>
      <c r="C398" s="82" t="s">
        <v>280</v>
      </c>
      <c r="E398" s="31">
        <f t="shared" si="55"/>
        <v>0</v>
      </c>
      <c r="F398" s="31">
        <f t="shared" si="56"/>
        <v>0</v>
      </c>
      <c r="G398" s="31">
        <f t="shared" si="57"/>
        <v>0</v>
      </c>
    </row>
    <row r="399" spans="1:7" ht="26.25" customHeight="1" x14ac:dyDescent="0.2">
      <c r="A399" s="30">
        <f t="shared" si="54"/>
        <v>398</v>
      </c>
      <c r="C399" s="102" t="s">
        <v>161</v>
      </c>
      <c r="E399" s="31">
        <f t="shared" si="51"/>
        <v>0</v>
      </c>
      <c r="F399" s="31">
        <f t="shared" si="52"/>
        <v>0</v>
      </c>
      <c r="G399" s="31">
        <f t="shared" si="53"/>
        <v>0</v>
      </c>
    </row>
    <row r="400" spans="1:7" ht="26.25" customHeight="1" x14ac:dyDescent="0.2">
      <c r="A400" s="30">
        <f t="shared" si="54"/>
        <v>399</v>
      </c>
      <c r="C400" s="9"/>
      <c r="D400" s="31">
        <v>-2</v>
      </c>
      <c r="E400" s="31">
        <f t="shared" si="51"/>
        <v>2</v>
      </c>
      <c r="F400" s="31">
        <f t="shared" si="52"/>
        <v>0</v>
      </c>
      <c r="G400" s="31">
        <f t="shared" si="53"/>
        <v>0</v>
      </c>
    </row>
    <row r="401" spans="1:7" ht="26.25" customHeight="1" x14ac:dyDescent="0.2">
      <c r="A401" s="30">
        <f t="shared" si="54"/>
        <v>400</v>
      </c>
      <c r="C401" s="32" t="s">
        <v>131</v>
      </c>
      <c r="E401" s="31">
        <f t="shared" si="51"/>
        <v>0</v>
      </c>
      <c r="F401" s="31">
        <f t="shared" si="52"/>
        <v>0</v>
      </c>
      <c r="G401" s="31">
        <f t="shared" si="53"/>
        <v>0</v>
      </c>
    </row>
    <row r="402" spans="1:7" ht="26.25" customHeight="1" x14ac:dyDescent="0.2">
      <c r="A402" s="30">
        <f t="shared" si="54"/>
        <v>401</v>
      </c>
      <c r="C402" s="9"/>
      <c r="E402" s="31">
        <f t="shared" si="51"/>
        <v>0</v>
      </c>
      <c r="F402" s="31">
        <f t="shared" si="52"/>
        <v>0</v>
      </c>
      <c r="G402" s="31">
        <f t="shared" si="53"/>
        <v>0</v>
      </c>
    </row>
  </sheetData>
  <sheetProtection algorithmName="SHA-512" hashValue="nq6ZV3X6B/+N1SepyctSFnlOMWzAXq1aV5cbI9dxZ/En+ieMilor4rNZ+78Yp52M9P6jmqvWqR8pORnZ5cfFpg==" saltValue="A3R6agawjG083GJethLtJQ==" spinCount="100000" sheet="1" objects="1" scenarios="1" selectLockedCells="1"/>
  <sortState ref="A204:H230">
    <sortCondition ref="C204:C230"/>
  </sortState>
  <customSheetViews>
    <customSheetView guid="{B4D96C8A-3B9A-4675-AC6B-3980997E2F97}" scale="115" showPageBreaks="1" showGridLines="0" showRowCol="0" fitToPage="1" hiddenColumns="1" topLeftCell="A61">
      <selection activeCell="C3" sqref="C3"/>
      <pageMargins left="0.74803149606299213" right="0.74803149606299213" top="0.98425196850393704" bottom="0.98425196850393704" header="0.51181102362204722" footer="0.51181102362204722"/>
      <pageSetup scale="76" fitToHeight="0" orientation="portrait" r:id="rId1"/>
      <headerFooter alignWithMargins="0">
        <oddHeader>&amp;L&amp;8Government of Newfoundland and Labrador&amp;R&amp;8Privacy Checklist</oddHeader>
        <oddFooter>Page &amp;P of &amp;N</oddFooter>
      </headerFooter>
    </customSheetView>
    <customSheetView guid="{FAA723AE-9154-498D-AA4B-326341D69847}" scale="115" showGridLines="0" showRowCol="0" fitToPage="1" hiddenColumns="1">
      <selection activeCell="C3" sqref="C3"/>
      <pageMargins left="0.74803149606299213" right="0.74803149606299213" top="0.98425196850393704" bottom="0.98425196850393704" header="0.51181102362204722" footer="0.51181102362204722"/>
      <pageSetup scale="77" fitToHeight="0" orientation="portrait" r:id="rId2"/>
      <headerFooter alignWithMargins="0">
        <oddHeader>&amp;L&amp;8Government of Newfoundland and Labrador&amp;R&amp;8Privacy Checklist</oddHeader>
        <oddFooter>Page &amp;P of &amp;N</oddFooter>
      </headerFooter>
    </customSheetView>
  </customSheetViews>
  <phoneticPr fontId="5" type="noConversion"/>
  <pageMargins left="0.74803149606299213" right="0.74803149606299213" top="0.98425196850393704" bottom="0.98425196850393704" header="0.51181102362204722" footer="0.51181102362204722"/>
  <pageSetup scale="76" fitToHeight="0" orientation="portrait" r:id="rId3"/>
  <headerFooter alignWithMargins="0">
    <oddHeader>&amp;L&amp;8Government of Newfoundland and Labrador&amp;R&amp;8Privacy Checklist</oddHeader>
    <oddFooter>Page &amp;P of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7"/>
  <sheetViews>
    <sheetView showGridLines="0" showRowColHeaders="0" workbookViewId="0">
      <selection activeCell="B32" sqref="B32"/>
    </sheetView>
  </sheetViews>
  <sheetFormatPr defaultRowHeight="33" customHeight="1" x14ac:dyDescent="0.2"/>
  <cols>
    <col min="1" max="1" width="6.7109375" style="32" customWidth="1"/>
    <col min="2" max="2" width="9.140625" style="32"/>
    <col min="3" max="3" width="82" style="32" customWidth="1"/>
    <col min="4" max="4" width="10.28515625" style="32" hidden="1" customWidth="1"/>
    <col min="5" max="5" width="9.140625" style="32" hidden="1" customWidth="1"/>
    <col min="6" max="6" width="0" style="32" hidden="1" customWidth="1"/>
    <col min="7" max="16384" width="9.140625" style="32"/>
  </cols>
  <sheetData>
    <row r="1" spans="1:6" ht="101.25" x14ac:dyDescent="0.2">
      <c r="A1" s="26" t="s">
        <v>120</v>
      </c>
      <c r="B1" s="40" t="s">
        <v>35</v>
      </c>
      <c r="C1" s="41" t="s">
        <v>34</v>
      </c>
      <c r="D1" s="44" t="s">
        <v>0</v>
      </c>
      <c r="E1" s="45" t="s">
        <v>1</v>
      </c>
      <c r="F1" s="70" t="s">
        <v>249</v>
      </c>
    </row>
    <row r="2" spans="1:6" ht="63.75" x14ac:dyDescent="0.2">
      <c r="A2" s="30">
        <v>1</v>
      </c>
      <c r="C2" s="47" t="s">
        <v>36</v>
      </c>
      <c r="D2" s="32" t="s">
        <v>223</v>
      </c>
      <c r="E2" s="32" t="s">
        <v>223</v>
      </c>
    </row>
    <row r="3" spans="1:6" ht="12.75" x14ac:dyDescent="0.2">
      <c r="A3" s="48">
        <f>A2+1</f>
        <v>2</v>
      </c>
      <c r="C3" s="47"/>
    </row>
    <row r="4" spans="1:6" s="49" customFormat="1" ht="38.25" x14ac:dyDescent="0.2">
      <c r="A4" s="48">
        <f>A3+1</f>
        <v>3</v>
      </c>
      <c r="C4" s="50" t="s">
        <v>164</v>
      </c>
    </row>
    <row r="5" spans="1:6" ht="12.75" x14ac:dyDescent="0.2">
      <c r="A5" s="48">
        <f t="shared" ref="A5:A73" si="0">A4+1</f>
        <v>4</v>
      </c>
    </row>
    <row r="6" spans="1:6" ht="33" customHeight="1" x14ac:dyDescent="0.2">
      <c r="A6" s="48">
        <f t="shared" si="0"/>
        <v>5</v>
      </c>
      <c r="B6" s="59"/>
      <c r="C6" s="51" t="s">
        <v>179</v>
      </c>
      <c r="D6" s="32">
        <v>1</v>
      </c>
      <c r="E6" s="32">
        <f>IF(TRIM(B6)&lt;&gt;"",D6,0)</f>
        <v>0</v>
      </c>
      <c r="F6" s="32">
        <f>IF(TRIM(B6)&lt;&gt;"",1,0)</f>
        <v>0</v>
      </c>
    </row>
    <row r="7" spans="1:6" ht="33" customHeight="1" x14ac:dyDescent="0.2">
      <c r="A7" s="48">
        <f t="shared" si="0"/>
        <v>6</v>
      </c>
      <c r="B7" s="46"/>
      <c r="C7" s="51" t="s">
        <v>2</v>
      </c>
      <c r="D7" s="32">
        <v>1</v>
      </c>
      <c r="E7" s="32">
        <f t="shared" ref="E7:E70" si="1">IF(TRIM(B7)&lt;&gt;"",D7,0)</f>
        <v>0</v>
      </c>
      <c r="F7" s="32">
        <f t="shared" ref="F7:F70" si="2">IF(TRIM(B7)&lt;&gt;"",1,0)</f>
        <v>0</v>
      </c>
    </row>
    <row r="8" spans="1:6" ht="33" customHeight="1" x14ac:dyDescent="0.2">
      <c r="A8" s="48">
        <f t="shared" si="0"/>
        <v>7</v>
      </c>
      <c r="B8" s="46"/>
      <c r="C8" s="51" t="s">
        <v>163</v>
      </c>
      <c r="D8" s="32">
        <v>1</v>
      </c>
      <c r="E8" s="32">
        <f t="shared" si="1"/>
        <v>0</v>
      </c>
      <c r="F8" s="32">
        <f t="shared" si="2"/>
        <v>0</v>
      </c>
    </row>
    <row r="9" spans="1:6" ht="12.75" x14ac:dyDescent="0.2">
      <c r="A9" s="48">
        <f t="shared" si="0"/>
        <v>8</v>
      </c>
    </row>
    <row r="10" spans="1:6" ht="33" customHeight="1" x14ac:dyDescent="0.2">
      <c r="A10" s="48">
        <f t="shared" si="0"/>
        <v>9</v>
      </c>
      <c r="C10" s="52" t="s">
        <v>165</v>
      </c>
    </row>
    <row r="11" spans="1:6" ht="12.75" x14ac:dyDescent="0.2">
      <c r="A11" s="48">
        <f t="shared" si="0"/>
        <v>10</v>
      </c>
      <c r="C11" s="53"/>
    </row>
    <row r="12" spans="1:6" ht="33" customHeight="1" x14ac:dyDescent="0.2">
      <c r="A12" s="48">
        <f t="shared" si="0"/>
        <v>11</v>
      </c>
      <c r="B12" s="46"/>
      <c r="C12" s="51" t="s">
        <v>3</v>
      </c>
      <c r="D12" s="32">
        <v>1</v>
      </c>
      <c r="E12" s="32">
        <f t="shared" si="1"/>
        <v>0</v>
      </c>
      <c r="F12" s="32">
        <f t="shared" si="2"/>
        <v>0</v>
      </c>
    </row>
    <row r="13" spans="1:6" ht="33" customHeight="1" x14ac:dyDescent="0.2">
      <c r="A13" s="48">
        <f t="shared" si="0"/>
        <v>12</v>
      </c>
      <c r="B13" s="46"/>
      <c r="C13" s="51" t="s">
        <v>174</v>
      </c>
      <c r="D13" s="32">
        <v>1</v>
      </c>
      <c r="E13" s="32">
        <f t="shared" si="1"/>
        <v>0</v>
      </c>
      <c r="F13" s="32">
        <f t="shared" si="2"/>
        <v>0</v>
      </c>
    </row>
    <row r="14" spans="1:6" ht="33" customHeight="1" x14ac:dyDescent="0.2">
      <c r="A14" s="48">
        <f t="shared" si="0"/>
        <v>13</v>
      </c>
      <c r="B14" s="46"/>
      <c r="C14" s="51" t="s">
        <v>4</v>
      </c>
      <c r="D14" s="32">
        <v>1</v>
      </c>
      <c r="E14" s="32">
        <f t="shared" si="1"/>
        <v>0</v>
      </c>
      <c r="F14" s="32">
        <f t="shared" si="2"/>
        <v>0</v>
      </c>
    </row>
    <row r="15" spans="1:6" ht="33" customHeight="1" x14ac:dyDescent="0.2">
      <c r="A15" s="48">
        <f t="shared" si="0"/>
        <v>14</v>
      </c>
      <c r="B15" s="46"/>
      <c r="C15" s="51" t="s">
        <v>175</v>
      </c>
      <c r="D15" s="32">
        <v>1</v>
      </c>
      <c r="E15" s="32">
        <f t="shared" si="1"/>
        <v>0</v>
      </c>
      <c r="F15" s="32">
        <f t="shared" si="2"/>
        <v>0</v>
      </c>
    </row>
    <row r="16" spans="1:6" ht="12.75" x14ac:dyDescent="0.2">
      <c r="A16" s="48">
        <f t="shared" si="0"/>
        <v>15</v>
      </c>
      <c r="C16" s="54"/>
    </row>
    <row r="17" spans="1:6" ht="33" customHeight="1" x14ac:dyDescent="0.2">
      <c r="A17" s="48">
        <f t="shared" si="0"/>
        <v>16</v>
      </c>
      <c r="C17" s="52" t="s">
        <v>166</v>
      </c>
    </row>
    <row r="18" spans="1:6" ht="12.75" x14ac:dyDescent="0.2">
      <c r="A18" s="48">
        <f t="shared" si="0"/>
        <v>17</v>
      </c>
      <c r="C18" s="53"/>
    </row>
    <row r="19" spans="1:6" ht="33" customHeight="1" x14ac:dyDescent="0.2">
      <c r="A19" s="48">
        <f t="shared" si="0"/>
        <v>18</v>
      </c>
      <c r="B19" s="46"/>
      <c r="C19" s="51" t="s">
        <v>176</v>
      </c>
      <c r="D19" s="32">
        <v>1</v>
      </c>
      <c r="E19" s="32">
        <f t="shared" si="1"/>
        <v>0</v>
      </c>
      <c r="F19" s="32">
        <f t="shared" si="2"/>
        <v>0</v>
      </c>
    </row>
    <row r="20" spans="1:6" ht="33" customHeight="1" x14ac:dyDescent="0.2">
      <c r="A20" s="48">
        <f t="shared" si="0"/>
        <v>19</v>
      </c>
      <c r="B20" s="46"/>
      <c r="C20" s="51" t="s">
        <v>177</v>
      </c>
      <c r="D20" s="32">
        <v>1</v>
      </c>
      <c r="E20" s="32">
        <f t="shared" si="1"/>
        <v>0</v>
      </c>
      <c r="F20" s="32">
        <f t="shared" si="2"/>
        <v>0</v>
      </c>
    </row>
    <row r="21" spans="1:6" ht="12.75" x14ac:dyDescent="0.2">
      <c r="A21" s="48">
        <f t="shared" si="0"/>
        <v>20</v>
      </c>
    </row>
    <row r="22" spans="1:6" ht="38.25" x14ac:dyDescent="0.2">
      <c r="A22" s="48">
        <f t="shared" si="0"/>
        <v>21</v>
      </c>
      <c r="C22" s="52" t="s">
        <v>173</v>
      </c>
    </row>
    <row r="23" spans="1:6" ht="12.75" x14ac:dyDescent="0.2">
      <c r="A23" s="48">
        <f t="shared" si="0"/>
        <v>22</v>
      </c>
      <c r="C23" s="53"/>
    </row>
    <row r="24" spans="1:6" ht="33" customHeight="1" x14ac:dyDescent="0.2">
      <c r="A24" s="48">
        <f t="shared" si="0"/>
        <v>23</v>
      </c>
      <c r="B24" s="46"/>
      <c r="C24" s="51" t="s">
        <v>178</v>
      </c>
      <c r="D24" s="32">
        <v>1</v>
      </c>
      <c r="E24" s="32">
        <f t="shared" si="1"/>
        <v>0</v>
      </c>
      <c r="F24" s="32">
        <f t="shared" si="2"/>
        <v>0</v>
      </c>
    </row>
    <row r="25" spans="1:6" ht="33" customHeight="1" x14ac:dyDescent="0.2">
      <c r="A25" s="48">
        <f t="shared" si="0"/>
        <v>24</v>
      </c>
      <c r="B25" s="46"/>
      <c r="C25" s="51" t="s">
        <v>5</v>
      </c>
      <c r="D25" s="32">
        <v>1</v>
      </c>
      <c r="E25" s="32">
        <f t="shared" si="1"/>
        <v>0</v>
      </c>
      <c r="F25" s="32">
        <f t="shared" si="2"/>
        <v>0</v>
      </c>
    </row>
    <row r="26" spans="1:6" ht="33" customHeight="1" x14ac:dyDescent="0.2">
      <c r="A26" s="48">
        <f t="shared" si="0"/>
        <v>25</v>
      </c>
      <c r="B26" s="46"/>
      <c r="C26" s="51" t="s">
        <v>6</v>
      </c>
      <c r="D26" s="32">
        <v>1</v>
      </c>
      <c r="E26" s="32">
        <f t="shared" si="1"/>
        <v>0</v>
      </c>
      <c r="F26" s="32">
        <f t="shared" si="2"/>
        <v>0</v>
      </c>
    </row>
    <row r="27" spans="1:6" ht="33" customHeight="1" x14ac:dyDescent="0.2">
      <c r="A27" s="48">
        <f t="shared" si="0"/>
        <v>26</v>
      </c>
      <c r="B27" s="46"/>
      <c r="C27" s="51" t="s">
        <v>8</v>
      </c>
      <c r="D27" s="32">
        <v>1</v>
      </c>
      <c r="E27" s="32">
        <f t="shared" si="1"/>
        <v>0</v>
      </c>
      <c r="F27" s="32">
        <f t="shared" si="2"/>
        <v>0</v>
      </c>
    </row>
    <row r="28" spans="1:6" ht="12.75" x14ac:dyDescent="0.2">
      <c r="A28" s="48">
        <f t="shared" si="0"/>
        <v>27</v>
      </c>
    </row>
    <row r="29" spans="1:6" ht="51" x14ac:dyDescent="0.2">
      <c r="A29" s="48">
        <f t="shared" si="0"/>
        <v>28</v>
      </c>
      <c r="C29" s="52" t="s">
        <v>167</v>
      </c>
    </row>
    <row r="30" spans="1:6" ht="12.75" x14ac:dyDescent="0.2">
      <c r="A30" s="48">
        <f t="shared" si="0"/>
        <v>29</v>
      </c>
      <c r="C30" s="53"/>
    </row>
    <row r="31" spans="1:6" ht="33" customHeight="1" x14ac:dyDescent="0.2">
      <c r="A31" s="48">
        <f t="shared" si="0"/>
        <v>30</v>
      </c>
      <c r="B31" s="46"/>
      <c r="C31" s="51" t="s">
        <v>7</v>
      </c>
      <c r="D31" s="32">
        <v>1</v>
      </c>
      <c r="E31" s="32">
        <f t="shared" si="1"/>
        <v>0</v>
      </c>
      <c r="F31" s="32">
        <f t="shared" si="2"/>
        <v>0</v>
      </c>
    </row>
    <row r="32" spans="1:6" ht="33" customHeight="1" x14ac:dyDescent="0.2">
      <c r="A32" s="48">
        <f t="shared" si="0"/>
        <v>31</v>
      </c>
      <c r="B32" s="46"/>
      <c r="C32" s="51" t="s">
        <v>9</v>
      </c>
      <c r="D32" s="32">
        <v>1</v>
      </c>
      <c r="E32" s="32">
        <f t="shared" si="1"/>
        <v>0</v>
      </c>
      <c r="F32" s="32">
        <f t="shared" si="2"/>
        <v>0</v>
      </c>
    </row>
    <row r="33" spans="1:6" ht="33" customHeight="1" x14ac:dyDescent="0.2">
      <c r="A33" s="48">
        <f t="shared" si="0"/>
        <v>32</v>
      </c>
      <c r="B33" s="46"/>
      <c r="C33" s="51" t="s">
        <v>10</v>
      </c>
      <c r="D33" s="32">
        <v>1</v>
      </c>
      <c r="E33" s="32">
        <f t="shared" si="1"/>
        <v>0</v>
      </c>
      <c r="F33" s="32">
        <f t="shared" si="2"/>
        <v>0</v>
      </c>
    </row>
    <row r="34" spans="1:6" ht="38.25" x14ac:dyDescent="0.2">
      <c r="A34" s="48">
        <f t="shared" si="0"/>
        <v>33</v>
      </c>
      <c r="B34" s="46"/>
      <c r="C34" s="51" t="s">
        <v>37</v>
      </c>
      <c r="D34" s="32">
        <v>1</v>
      </c>
      <c r="E34" s="32">
        <f t="shared" si="1"/>
        <v>0</v>
      </c>
      <c r="F34" s="32">
        <f t="shared" si="2"/>
        <v>0</v>
      </c>
    </row>
    <row r="35" spans="1:6" ht="12.75" x14ac:dyDescent="0.2">
      <c r="A35" s="48">
        <f t="shared" si="0"/>
        <v>34</v>
      </c>
    </row>
    <row r="36" spans="1:6" ht="33" customHeight="1" x14ac:dyDescent="0.2">
      <c r="A36" s="48">
        <f t="shared" si="0"/>
        <v>35</v>
      </c>
      <c r="C36" s="52" t="s">
        <v>168</v>
      </c>
    </row>
    <row r="37" spans="1:6" ht="12.75" x14ac:dyDescent="0.2">
      <c r="A37" s="48">
        <f t="shared" si="0"/>
        <v>36</v>
      </c>
      <c r="C37" s="53"/>
    </row>
    <row r="38" spans="1:6" ht="33" customHeight="1" x14ac:dyDescent="0.2">
      <c r="A38" s="48">
        <f t="shared" si="0"/>
        <v>37</v>
      </c>
      <c r="B38" s="46"/>
      <c r="C38" s="51" t="s">
        <v>11</v>
      </c>
      <c r="D38" s="32">
        <v>1</v>
      </c>
      <c r="E38" s="32">
        <f t="shared" si="1"/>
        <v>0</v>
      </c>
      <c r="F38" s="32">
        <f t="shared" si="2"/>
        <v>0</v>
      </c>
    </row>
    <row r="39" spans="1:6" ht="33" customHeight="1" x14ac:dyDescent="0.2">
      <c r="A39" s="48">
        <f t="shared" si="0"/>
        <v>38</v>
      </c>
      <c r="B39" s="46"/>
      <c r="C39" s="51" t="s">
        <v>12</v>
      </c>
      <c r="D39" s="32">
        <v>1</v>
      </c>
      <c r="E39" s="32">
        <f t="shared" si="1"/>
        <v>0</v>
      </c>
      <c r="F39" s="32">
        <f t="shared" si="2"/>
        <v>0</v>
      </c>
    </row>
    <row r="40" spans="1:6" ht="33" customHeight="1" x14ac:dyDescent="0.2">
      <c r="A40" s="48">
        <f t="shared" si="0"/>
        <v>39</v>
      </c>
      <c r="B40" s="46"/>
      <c r="C40" s="51" t="s">
        <v>13</v>
      </c>
      <c r="D40" s="32">
        <v>1</v>
      </c>
      <c r="E40" s="32">
        <f t="shared" si="1"/>
        <v>0</v>
      </c>
      <c r="F40" s="32">
        <f t="shared" si="2"/>
        <v>0</v>
      </c>
    </row>
    <row r="41" spans="1:6" ht="12.75" x14ac:dyDescent="0.2">
      <c r="A41" s="48">
        <f t="shared" si="0"/>
        <v>40</v>
      </c>
    </row>
    <row r="42" spans="1:6" ht="33" customHeight="1" x14ac:dyDescent="0.2">
      <c r="A42" s="48">
        <f t="shared" si="0"/>
        <v>41</v>
      </c>
      <c r="C42" s="52" t="s">
        <v>170</v>
      </c>
    </row>
    <row r="43" spans="1:6" ht="12.75" x14ac:dyDescent="0.2">
      <c r="A43" s="48">
        <f t="shared" si="0"/>
        <v>42</v>
      </c>
      <c r="C43" s="53"/>
    </row>
    <row r="44" spans="1:6" ht="33" customHeight="1" x14ac:dyDescent="0.2">
      <c r="A44" s="48">
        <f t="shared" si="0"/>
        <v>43</v>
      </c>
      <c r="B44" s="46"/>
      <c r="C44" s="51" t="s">
        <v>38</v>
      </c>
      <c r="D44" s="32">
        <v>1</v>
      </c>
      <c r="E44" s="32">
        <f t="shared" si="1"/>
        <v>0</v>
      </c>
      <c r="F44" s="32">
        <f t="shared" si="2"/>
        <v>0</v>
      </c>
    </row>
    <row r="45" spans="1:6" ht="33" customHeight="1" x14ac:dyDescent="0.2">
      <c r="A45" s="48">
        <f t="shared" si="0"/>
        <v>44</v>
      </c>
      <c r="B45" s="46"/>
      <c r="C45" s="51" t="s">
        <v>39</v>
      </c>
      <c r="D45" s="32">
        <v>1</v>
      </c>
      <c r="E45" s="32">
        <f t="shared" si="1"/>
        <v>0</v>
      </c>
      <c r="F45" s="32">
        <f t="shared" si="2"/>
        <v>0</v>
      </c>
    </row>
    <row r="46" spans="1:6" ht="33" customHeight="1" x14ac:dyDescent="0.2">
      <c r="A46" s="48">
        <f t="shared" si="0"/>
        <v>45</v>
      </c>
      <c r="B46" s="46"/>
      <c r="C46" s="51" t="s">
        <v>14</v>
      </c>
      <c r="D46" s="32">
        <v>1</v>
      </c>
      <c r="E46" s="32">
        <f t="shared" si="1"/>
        <v>0</v>
      </c>
      <c r="F46" s="32">
        <f t="shared" si="2"/>
        <v>0</v>
      </c>
    </row>
    <row r="47" spans="1:6" ht="33" customHeight="1" x14ac:dyDescent="0.2">
      <c r="A47" s="48">
        <f t="shared" si="0"/>
        <v>46</v>
      </c>
      <c r="B47" s="55"/>
      <c r="C47" s="56" t="s">
        <v>15</v>
      </c>
    </row>
    <row r="48" spans="1:6" ht="33" customHeight="1" x14ac:dyDescent="0.2">
      <c r="A48" s="48">
        <f t="shared" si="0"/>
        <v>47</v>
      </c>
      <c r="B48" s="46"/>
      <c r="C48" s="57" t="s">
        <v>16</v>
      </c>
      <c r="D48" s="32">
        <v>1</v>
      </c>
      <c r="E48" s="32">
        <f t="shared" si="1"/>
        <v>0</v>
      </c>
      <c r="F48" s="32">
        <f t="shared" si="2"/>
        <v>0</v>
      </c>
    </row>
    <row r="49" spans="1:6" ht="33" customHeight="1" x14ac:dyDescent="0.2">
      <c r="A49" s="48">
        <f t="shared" si="0"/>
        <v>48</v>
      </c>
      <c r="B49" s="46"/>
      <c r="C49" s="57" t="s">
        <v>17</v>
      </c>
      <c r="D49" s="32">
        <v>1</v>
      </c>
      <c r="E49" s="32">
        <f t="shared" si="1"/>
        <v>0</v>
      </c>
      <c r="F49" s="32">
        <f t="shared" si="2"/>
        <v>0</v>
      </c>
    </row>
    <row r="50" spans="1:6" ht="33" customHeight="1" x14ac:dyDescent="0.2">
      <c r="A50" s="48">
        <f t="shared" si="0"/>
        <v>49</v>
      </c>
      <c r="B50" s="46"/>
      <c r="C50" s="57" t="s">
        <v>18</v>
      </c>
      <c r="D50" s="32">
        <v>1</v>
      </c>
      <c r="E50" s="32">
        <f t="shared" si="1"/>
        <v>0</v>
      </c>
      <c r="F50" s="32">
        <f t="shared" si="2"/>
        <v>0</v>
      </c>
    </row>
    <row r="51" spans="1:6" ht="12.75" x14ac:dyDescent="0.2">
      <c r="A51" s="48">
        <f t="shared" si="0"/>
        <v>50</v>
      </c>
    </row>
    <row r="52" spans="1:6" ht="38.25" x14ac:dyDescent="0.2">
      <c r="A52" s="48">
        <f t="shared" si="0"/>
        <v>51</v>
      </c>
      <c r="C52" s="52" t="s">
        <v>171</v>
      </c>
    </row>
    <row r="53" spans="1:6" ht="12.75" x14ac:dyDescent="0.2">
      <c r="A53" s="48">
        <f t="shared" si="0"/>
        <v>52</v>
      </c>
      <c r="C53" s="53"/>
    </row>
    <row r="54" spans="1:6" ht="33" customHeight="1" x14ac:dyDescent="0.2">
      <c r="A54" s="48">
        <f t="shared" si="0"/>
        <v>53</v>
      </c>
      <c r="B54" s="46"/>
      <c r="C54" s="51" t="s">
        <v>19</v>
      </c>
      <c r="D54" s="32">
        <v>1</v>
      </c>
      <c r="E54" s="32">
        <f t="shared" si="1"/>
        <v>0</v>
      </c>
      <c r="F54" s="32">
        <f t="shared" si="2"/>
        <v>0</v>
      </c>
    </row>
    <row r="55" spans="1:6" ht="33" customHeight="1" x14ac:dyDescent="0.2">
      <c r="A55" s="48">
        <f t="shared" si="0"/>
        <v>54</v>
      </c>
      <c r="B55" s="46"/>
      <c r="C55" s="51" t="s">
        <v>20</v>
      </c>
      <c r="D55" s="32">
        <v>1</v>
      </c>
      <c r="E55" s="32">
        <f t="shared" si="1"/>
        <v>0</v>
      </c>
      <c r="F55" s="32">
        <f t="shared" si="2"/>
        <v>0</v>
      </c>
    </row>
    <row r="56" spans="1:6" ht="12.75" x14ac:dyDescent="0.2">
      <c r="A56" s="48">
        <f t="shared" si="0"/>
        <v>55</v>
      </c>
    </row>
    <row r="57" spans="1:6" ht="51" x14ac:dyDescent="0.2">
      <c r="A57" s="48">
        <f t="shared" si="0"/>
        <v>56</v>
      </c>
      <c r="C57" s="52" t="s">
        <v>169</v>
      </c>
    </row>
    <row r="58" spans="1:6" ht="12.75" x14ac:dyDescent="0.2">
      <c r="A58" s="48">
        <f t="shared" si="0"/>
        <v>57</v>
      </c>
      <c r="C58" s="53"/>
    </row>
    <row r="59" spans="1:6" ht="33" customHeight="1" x14ac:dyDescent="0.2">
      <c r="A59" s="48">
        <f t="shared" si="0"/>
        <v>58</v>
      </c>
      <c r="B59" s="46"/>
      <c r="C59" s="51" t="s">
        <v>21</v>
      </c>
      <c r="D59" s="32">
        <v>1</v>
      </c>
      <c r="E59" s="32">
        <f t="shared" si="1"/>
        <v>0</v>
      </c>
      <c r="F59" s="32">
        <f t="shared" si="2"/>
        <v>0</v>
      </c>
    </row>
    <row r="60" spans="1:6" ht="33" customHeight="1" x14ac:dyDescent="0.2">
      <c r="A60" s="48">
        <f t="shared" si="0"/>
        <v>59</v>
      </c>
      <c r="B60" s="46"/>
      <c r="C60" s="51" t="s">
        <v>22</v>
      </c>
      <c r="D60" s="32">
        <v>1</v>
      </c>
      <c r="E60" s="32">
        <f t="shared" si="1"/>
        <v>0</v>
      </c>
      <c r="F60" s="32">
        <f t="shared" si="2"/>
        <v>0</v>
      </c>
    </row>
    <row r="61" spans="1:6" ht="33" customHeight="1" x14ac:dyDescent="0.2">
      <c r="A61" s="48">
        <f t="shared" si="0"/>
        <v>60</v>
      </c>
      <c r="B61" s="46"/>
      <c r="C61" s="51" t="s">
        <v>23</v>
      </c>
      <c r="D61" s="32">
        <v>1</v>
      </c>
      <c r="E61" s="32">
        <f t="shared" si="1"/>
        <v>0</v>
      </c>
      <c r="F61" s="32">
        <f t="shared" si="2"/>
        <v>0</v>
      </c>
    </row>
    <row r="62" spans="1:6" ht="33" customHeight="1" x14ac:dyDescent="0.2">
      <c r="A62" s="48">
        <f t="shared" si="0"/>
        <v>61</v>
      </c>
      <c r="B62" s="59"/>
      <c r="C62" s="51" t="s">
        <v>24</v>
      </c>
      <c r="D62" s="32">
        <v>1</v>
      </c>
      <c r="E62" s="32">
        <f t="shared" si="1"/>
        <v>0</v>
      </c>
      <c r="F62" s="32">
        <f t="shared" si="2"/>
        <v>0</v>
      </c>
    </row>
    <row r="63" spans="1:6" ht="33" customHeight="1" x14ac:dyDescent="0.2">
      <c r="A63" s="48">
        <f t="shared" si="0"/>
        <v>62</v>
      </c>
      <c r="B63" s="46"/>
      <c r="C63" s="51" t="s">
        <v>25</v>
      </c>
      <c r="D63" s="32">
        <v>1</v>
      </c>
      <c r="E63" s="32">
        <f t="shared" si="1"/>
        <v>0</v>
      </c>
      <c r="F63" s="32">
        <f t="shared" si="2"/>
        <v>0</v>
      </c>
    </row>
    <row r="64" spans="1:6" ht="38.25" x14ac:dyDescent="0.2">
      <c r="A64" s="48">
        <f t="shared" si="0"/>
        <v>63</v>
      </c>
      <c r="B64" s="59"/>
      <c r="C64" s="51" t="s">
        <v>26</v>
      </c>
      <c r="D64" s="32">
        <v>1</v>
      </c>
      <c r="E64" s="32">
        <f t="shared" si="1"/>
        <v>0</v>
      </c>
      <c r="F64" s="32">
        <f t="shared" si="2"/>
        <v>0</v>
      </c>
    </row>
    <row r="65" spans="1:6" ht="12.75" x14ac:dyDescent="0.2">
      <c r="A65" s="48">
        <f t="shared" si="0"/>
        <v>64</v>
      </c>
    </row>
    <row r="66" spans="1:6" ht="38.25" x14ac:dyDescent="0.2">
      <c r="A66" s="48">
        <f t="shared" si="0"/>
        <v>65</v>
      </c>
      <c r="C66" s="52" t="s">
        <v>172</v>
      </c>
    </row>
    <row r="67" spans="1:6" ht="12.75" x14ac:dyDescent="0.2">
      <c r="A67" s="48">
        <f t="shared" si="0"/>
        <v>66</v>
      </c>
      <c r="C67" s="53"/>
    </row>
    <row r="68" spans="1:6" ht="33" customHeight="1" x14ac:dyDescent="0.2">
      <c r="A68" s="48">
        <f t="shared" si="0"/>
        <v>67</v>
      </c>
      <c r="B68" s="46"/>
      <c r="C68" s="51" t="s">
        <v>27</v>
      </c>
      <c r="D68" s="32">
        <v>1</v>
      </c>
      <c r="E68" s="32">
        <f t="shared" si="1"/>
        <v>0</v>
      </c>
      <c r="F68" s="32">
        <f t="shared" si="2"/>
        <v>0</v>
      </c>
    </row>
    <row r="69" spans="1:6" ht="38.25" x14ac:dyDescent="0.2">
      <c r="A69" s="48">
        <f t="shared" si="0"/>
        <v>68</v>
      </c>
      <c r="B69" s="59"/>
      <c r="C69" s="51" t="s">
        <v>28</v>
      </c>
      <c r="D69" s="32">
        <v>1</v>
      </c>
      <c r="E69" s="32">
        <f t="shared" si="1"/>
        <v>0</v>
      </c>
      <c r="F69" s="32">
        <f t="shared" si="2"/>
        <v>0</v>
      </c>
    </row>
    <row r="70" spans="1:6" ht="33" customHeight="1" x14ac:dyDescent="0.2">
      <c r="A70" s="48">
        <f t="shared" si="0"/>
        <v>69</v>
      </c>
      <c r="B70" s="46"/>
      <c r="C70" s="51" t="s">
        <v>29</v>
      </c>
      <c r="D70" s="32">
        <v>1</v>
      </c>
      <c r="E70" s="32">
        <f t="shared" si="1"/>
        <v>0</v>
      </c>
      <c r="F70" s="32">
        <f t="shared" si="2"/>
        <v>0</v>
      </c>
    </row>
    <row r="71" spans="1:6" ht="33" customHeight="1" x14ac:dyDescent="0.2">
      <c r="A71" s="48">
        <f t="shared" si="0"/>
        <v>70</v>
      </c>
      <c r="B71" s="59"/>
      <c r="C71" s="51" t="s">
        <v>30</v>
      </c>
      <c r="D71" s="32">
        <v>1</v>
      </c>
      <c r="E71" s="32">
        <f t="shared" ref="E71:E77" si="3">IF(TRIM(B71)&lt;&gt;"",D71,0)</f>
        <v>0</v>
      </c>
      <c r="F71" s="32">
        <f t="shared" ref="F71:F77" si="4">IF(TRIM(B71)&lt;&gt;"",1,0)</f>
        <v>0</v>
      </c>
    </row>
    <row r="72" spans="1:6" ht="12.75" x14ac:dyDescent="0.2">
      <c r="A72" s="48">
        <f t="shared" si="0"/>
        <v>71</v>
      </c>
    </row>
    <row r="73" spans="1:6" ht="33" customHeight="1" x14ac:dyDescent="0.2">
      <c r="A73" s="48">
        <f t="shared" si="0"/>
        <v>72</v>
      </c>
      <c r="C73" s="58" t="s">
        <v>162</v>
      </c>
    </row>
    <row r="74" spans="1:6" ht="12.75" x14ac:dyDescent="0.2">
      <c r="A74" s="48">
        <f>A73+1</f>
        <v>73</v>
      </c>
      <c r="C74" s="53"/>
    </row>
    <row r="75" spans="1:6" ht="33" customHeight="1" x14ac:dyDescent="0.2">
      <c r="A75" s="48">
        <f>A74+1</f>
        <v>74</v>
      </c>
      <c r="B75" s="46"/>
      <c r="C75" s="38" t="s">
        <v>31</v>
      </c>
      <c r="D75" s="32">
        <v>1</v>
      </c>
      <c r="E75" s="32">
        <f t="shared" si="3"/>
        <v>0</v>
      </c>
      <c r="F75" s="32">
        <f t="shared" si="4"/>
        <v>0</v>
      </c>
    </row>
    <row r="76" spans="1:6" ht="33" customHeight="1" x14ac:dyDescent="0.2">
      <c r="A76" s="48">
        <f>A75+1</f>
        <v>75</v>
      </c>
      <c r="B76" s="46"/>
      <c r="C76" s="38" t="s">
        <v>32</v>
      </c>
      <c r="D76" s="32">
        <v>1</v>
      </c>
      <c r="E76" s="32">
        <f t="shared" si="3"/>
        <v>0</v>
      </c>
      <c r="F76" s="32">
        <f t="shared" si="4"/>
        <v>0</v>
      </c>
    </row>
    <row r="77" spans="1:6" ht="33" customHeight="1" x14ac:dyDescent="0.2">
      <c r="A77" s="48">
        <f>A76+1</f>
        <v>76</v>
      </c>
      <c r="B77" s="46"/>
      <c r="C77" s="38" t="s">
        <v>33</v>
      </c>
      <c r="D77" s="32">
        <v>1</v>
      </c>
      <c r="E77" s="32">
        <f t="shared" si="3"/>
        <v>0</v>
      </c>
      <c r="F77" s="32">
        <f t="shared" si="4"/>
        <v>0</v>
      </c>
    </row>
  </sheetData>
  <sheetProtection sheet="1" selectLockedCells="1"/>
  <customSheetViews>
    <customSheetView guid="{B4D96C8A-3B9A-4675-AC6B-3980997E2F97}" showGridLines="0" showRowCol="0" fitToPage="1" hiddenColumns="1">
      <selection activeCell="B32" sqref="B32"/>
      <pageMargins left="0.75" right="0.75" top="1" bottom="1" header="0.5" footer="0.5"/>
      <pageSetup scale="93" fitToHeight="0" orientation="portrait" horizontalDpi="300" verticalDpi="300" r:id="rId1"/>
      <headerFooter alignWithMargins="0"/>
    </customSheetView>
    <customSheetView guid="{FAA723AE-9154-498D-AA4B-326341D69847}" showGridLines="0" showRowCol="0" fitToPage="1" hiddenColumns="1">
      <selection activeCell="B32" sqref="B32"/>
      <pageMargins left="0.75" right="0.75" top="1" bottom="1" header="0.5" footer="0.5"/>
      <pageSetup scale="93" fitToHeight="0" orientation="portrait" horizontalDpi="300" verticalDpi="300" r:id="rId2"/>
      <headerFooter alignWithMargins="0"/>
    </customSheetView>
  </customSheetViews>
  <phoneticPr fontId="5" type="noConversion"/>
  <pageMargins left="0.75" right="0.75" top="1" bottom="1" header="0.5" footer="0.5"/>
  <pageSetup scale="93" fitToHeight="0" orientation="portrait" horizontalDpi="300" verticalDpi="300"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4"/>
  <sheetViews>
    <sheetView showRowColHeaders="0" topLeftCell="A3" workbookViewId="0">
      <selection activeCell="A14" sqref="A14:B14"/>
    </sheetView>
  </sheetViews>
  <sheetFormatPr defaultRowHeight="23.25" customHeight="1" x14ac:dyDescent="0.2"/>
  <cols>
    <col min="1" max="1" width="40.7109375" style="6" bestFit="1" customWidth="1"/>
    <col min="2" max="2" width="52.42578125" customWidth="1"/>
  </cols>
  <sheetData>
    <row r="1" spans="1:2" ht="23.25" customHeight="1" x14ac:dyDescent="0.3">
      <c r="A1" s="114" t="s">
        <v>153</v>
      </c>
      <c r="B1" s="114"/>
    </row>
    <row r="3" spans="1:2" ht="23.25" customHeight="1" x14ac:dyDescent="0.2">
      <c r="A3" s="7" t="s">
        <v>152</v>
      </c>
      <c r="B3" s="25"/>
    </row>
    <row r="4" spans="1:2" ht="23.25" customHeight="1" x14ac:dyDescent="0.2">
      <c r="A4" s="7"/>
    </row>
    <row r="5" spans="1:2" ht="23.25" customHeight="1" x14ac:dyDescent="0.2">
      <c r="A5" s="7" t="s">
        <v>116</v>
      </c>
      <c r="B5" s="25"/>
    </row>
    <row r="6" spans="1:2" ht="23.25" customHeight="1" x14ac:dyDescent="0.2">
      <c r="A6" s="7"/>
    </row>
    <row r="7" spans="1:2" ht="23.25" customHeight="1" x14ac:dyDescent="0.2">
      <c r="A7" s="7" t="s">
        <v>119</v>
      </c>
      <c r="B7" s="25"/>
    </row>
    <row r="8" spans="1:2" ht="23.25" customHeight="1" x14ac:dyDescent="0.2">
      <c r="A8" s="7"/>
    </row>
    <row r="9" spans="1:2" ht="46.5" customHeight="1" x14ac:dyDescent="0.2">
      <c r="A9" s="7" t="s">
        <v>117</v>
      </c>
      <c r="B9" s="25"/>
    </row>
    <row r="10" spans="1:2" ht="23.25" customHeight="1" x14ac:dyDescent="0.2">
      <c r="A10" s="7"/>
    </row>
    <row r="11" spans="1:2" ht="23.25" customHeight="1" x14ac:dyDescent="0.2">
      <c r="A11" s="7" t="s">
        <v>118</v>
      </c>
      <c r="B11" s="25"/>
    </row>
    <row r="13" spans="1:2" ht="23.25" customHeight="1" x14ac:dyDescent="0.2">
      <c r="A13" s="10" t="s">
        <v>135</v>
      </c>
    </row>
    <row r="14" spans="1:2" ht="347.25" customHeight="1" x14ac:dyDescent="0.2">
      <c r="A14" s="115"/>
      <c r="B14" s="115"/>
    </row>
  </sheetData>
  <sheetProtection sheet="1" objects="1" scenarios="1" selectLockedCells="1"/>
  <customSheetViews>
    <customSheetView guid="{B4D96C8A-3B9A-4675-AC6B-3980997E2F97}" showRowCol="0" topLeftCell="A3">
      <selection activeCell="A14" sqref="A14:B14"/>
      <pageMargins left="0.75" right="0.75" top="1" bottom="1" header="0.5" footer="0.5"/>
      <pageSetup scale="95" orientation="portrait" horizontalDpi="300" verticalDpi="300" r:id="rId1"/>
      <headerFooter alignWithMargins="0">
        <oddHeader>&amp;L&amp;8Government of Newfoundland and Labrador&amp;R&amp;8Privacy Checklist</oddHeader>
        <oddFooter>&amp;A</oddFooter>
      </headerFooter>
    </customSheetView>
    <customSheetView guid="{FAA723AE-9154-498D-AA4B-326341D69847}" showRowCol="0" topLeftCell="A3">
      <selection activeCell="A14" sqref="A14:B14"/>
      <pageMargins left="0.75" right="0.75" top="1" bottom="1" header="0.5" footer="0.5"/>
      <pageSetup scale="95" orientation="portrait" horizontalDpi="300" verticalDpi="300" r:id="rId2"/>
      <headerFooter alignWithMargins="0">
        <oddHeader>&amp;L&amp;8Government of Newfoundland and Labrador&amp;R&amp;8Privacy Checklist</oddHeader>
        <oddFooter>&amp;A</oddFooter>
      </headerFooter>
    </customSheetView>
  </customSheetViews>
  <mergeCells count="2">
    <mergeCell ref="A1:B1"/>
    <mergeCell ref="A14:B14"/>
  </mergeCells>
  <phoneticPr fontId="5" type="noConversion"/>
  <pageMargins left="0.75" right="0.75" top="1" bottom="1" header="0.5" footer="0.5"/>
  <pageSetup scale="95" orientation="portrait" horizontalDpi="300" verticalDpi="300" r:id="rId3"/>
  <headerFooter alignWithMargins="0">
    <oddHeader>&amp;L&amp;8Government of Newfoundland and Labrador&amp;R&amp;8Privacy Checklist</oddHeader>
    <oddFooter>&amp;A</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showGridLines="0" showRowColHeaders="0" workbookViewId="0">
      <selection activeCell="A11" sqref="A7:XFD11"/>
    </sheetView>
  </sheetViews>
  <sheetFormatPr defaultRowHeight="15.75" x14ac:dyDescent="0.25"/>
  <cols>
    <col min="1" max="1" width="25" style="2" bestFit="1" customWidth="1"/>
    <col min="2" max="2" width="9.140625" style="3"/>
    <col min="3" max="3" width="87.7109375" style="2" customWidth="1"/>
    <col min="4" max="16384" width="9.140625" style="2"/>
  </cols>
  <sheetData>
    <row r="1" spans="1:8" ht="20.25" x14ac:dyDescent="0.25">
      <c r="A1" s="116" t="s">
        <v>94</v>
      </c>
      <c r="B1" s="116"/>
      <c r="C1" s="116"/>
    </row>
    <row r="2" spans="1:8" ht="27.75" customHeight="1" x14ac:dyDescent="0.25">
      <c r="A2" s="117" t="str">
        <f>IF(B5+B6=0,"*** ATIPP CHECKLIST MUST BE COMPLETED TO OBTAIN SCORES. ***","")</f>
        <v>*** ATIPP CHECKLIST MUST BE COMPLETED TO OBTAIN SCORES. ***</v>
      </c>
      <c r="B2" s="117"/>
      <c r="C2" s="117"/>
    </row>
    <row r="3" spans="1:8" x14ac:dyDescent="0.25">
      <c r="B3" s="42" t="s">
        <v>140</v>
      </c>
    </row>
    <row r="4" spans="1:8" ht="127.5" x14ac:dyDescent="0.25">
      <c r="A4" s="83" t="s">
        <v>256</v>
      </c>
      <c r="B4" s="95" t="e">
        <f>IF(B5+B6=0,NA(),IF(B11&lt;0,(ABS(B8)-ABS(B11))/B10,(ABS(B8)+B11)/B10))</f>
        <v>#N/A</v>
      </c>
      <c r="C4" s="16" t="s">
        <v>257</v>
      </c>
    </row>
    <row r="5" spans="1:8" ht="30.75" customHeight="1" x14ac:dyDescent="0.25">
      <c r="A5" s="43" t="s">
        <v>95</v>
      </c>
      <c r="B5" s="11">
        <f>COUNTIF('Checklist - ATIPPA'!$F$2:$F$584,"&lt;0")</f>
        <v>0</v>
      </c>
    </row>
    <row r="6" spans="1:8" ht="45.75" customHeight="1" x14ac:dyDescent="0.25">
      <c r="A6" s="91" t="s">
        <v>255</v>
      </c>
      <c r="B6" s="11">
        <f>COUNTIF('Checklist - ATIPPA'!$F$2:$F$584,"&gt;0")</f>
        <v>0</v>
      </c>
    </row>
    <row r="7" spans="1:8" hidden="1" x14ac:dyDescent="0.25">
      <c r="A7" s="12" t="s">
        <v>141</v>
      </c>
      <c r="B7" s="13">
        <f>SUMIF('Checklist - ATIPPA'!D2:D584,"&gt;0")</f>
        <v>92</v>
      </c>
      <c r="H7" s="103"/>
    </row>
    <row r="8" spans="1:8" hidden="1" x14ac:dyDescent="0.25">
      <c r="A8" s="12" t="s">
        <v>142</v>
      </c>
      <c r="B8" s="14">
        <f>SUMIF('Checklist - ATIPPA'!D2:D584,"&lt;0")</f>
        <v>-363</v>
      </c>
      <c r="H8" s="103"/>
    </row>
    <row r="9" spans="1:8" hidden="1" x14ac:dyDescent="0.25">
      <c r="H9" s="103"/>
    </row>
    <row r="10" spans="1:8" s="86" customFormat="1" ht="12.75" hidden="1" x14ac:dyDescent="0.2">
      <c r="A10" s="87" t="s">
        <v>251</v>
      </c>
      <c r="B10" s="88">
        <f>B7-B8</f>
        <v>455</v>
      </c>
      <c r="H10" s="104"/>
    </row>
    <row r="11" spans="1:8" s="84" customFormat="1" ht="12.75" hidden="1" x14ac:dyDescent="0.2">
      <c r="A11" s="86" t="s">
        <v>252</v>
      </c>
      <c r="B11" s="89">
        <f>IF(C11&lt;&gt;"",C11,SUM('Checklist - ATIPPA'!F2:F1083))</f>
        <v>0</v>
      </c>
    </row>
    <row r="12" spans="1:8" s="84" customFormat="1" ht="12.75" x14ac:dyDescent="0.2">
      <c r="B12" s="85"/>
    </row>
    <row r="13" spans="1:8" s="84" customFormat="1" ht="12.75" x14ac:dyDescent="0.2">
      <c r="B13" s="85"/>
    </row>
    <row r="14" spans="1:8" s="84" customFormat="1" ht="12.75" x14ac:dyDescent="0.2">
      <c r="B14" s="90"/>
    </row>
    <row r="15" spans="1:8" s="84" customFormat="1" ht="12.75" x14ac:dyDescent="0.2">
      <c r="B15" s="85"/>
    </row>
    <row r="16" spans="1:8" s="84" customFormat="1" ht="12.75" x14ac:dyDescent="0.2">
      <c r="B16" s="85"/>
    </row>
    <row r="17" spans="2:2" s="84" customFormat="1" ht="12.75" x14ac:dyDescent="0.2">
      <c r="B17" s="85"/>
    </row>
    <row r="18" spans="2:2" s="84" customFormat="1" ht="12.75" x14ac:dyDescent="0.2">
      <c r="B18" s="85"/>
    </row>
  </sheetData>
  <sheetProtection sheet="1" objects="1" scenarios="1" selectLockedCells="1"/>
  <customSheetViews>
    <customSheetView guid="{B4D96C8A-3B9A-4675-AC6B-3980997E2F97}" showGridLines="0" showRowCol="0" hiddenRows="1">
      <selection activeCell="A11" sqref="A7:XFD11"/>
      <pageMargins left="0.75" right="0.75" top="1" bottom="1" header="0.5" footer="0.5"/>
      <pageSetup orientation="portrait" horizontalDpi="300" verticalDpi="300" r:id="rId1"/>
      <headerFooter alignWithMargins="0"/>
    </customSheetView>
    <customSheetView guid="{FAA723AE-9154-498D-AA4B-326341D69847}" showGridLines="0" showRowCol="0" hiddenRows="1">
      <selection activeCell="A11" sqref="A7:XFD11"/>
      <pageMargins left="0.75" right="0.75" top="1" bottom="1" header="0.5" footer="0.5"/>
      <pageSetup orientation="portrait" horizontalDpi="300" verticalDpi="300" r:id="rId2"/>
      <headerFooter alignWithMargins="0"/>
    </customSheetView>
  </customSheetViews>
  <mergeCells count="2">
    <mergeCell ref="A1:C1"/>
    <mergeCell ref="A2:C2"/>
  </mergeCells>
  <phoneticPr fontId="5" type="noConversion"/>
  <conditionalFormatting sqref="B4">
    <cfRule type="cellIs" dxfId="2" priority="1" stopIfTrue="1" operator="greaterThan">
      <formula>0.75</formula>
    </cfRule>
    <cfRule type="cellIs" dxfId="1" priority="2" stopIfTrue="1" operator="between">
      <formula>0.5</formula>
      <formula>0.75</formula>
    </cfRule>
    <cfRule type="cellIs" dxfId="0" priority="3" stopIfTrue="1" operator="lessThan">
      <formula>0.5</formula>
    </cfRule>
  </conditionalFormatting>
  <pageMargins left="0.75" right="0.75" top="1" bottom="1" header="0.5" footer="0.5"/>
  <pageSetup orientation="portrait" horizontalDpi="300" verticalDpi="300"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9"/>
  <sheetViews>
    <sheetView showGridLines="0" showRowColHeaders="0" workbookViewId="0">
      <selection activeCell="B5" sqref="B5"/>
    </sheetView>
  </sheetViews>
  <sheetFormatPr defaultRowHeight="60" customHeight="1" x14ac:dyDescent="0.2"/>
  <cols>
    <col min="1" max="1" width="45.7109375" style="1" customWidth="1"/>
    <col min="2" max="2" width="10.7109375" style="80" customWidth="1"/>
    <col min="3" max="3" width="54.85546875" style="1" customWidth="1"/>
    <col min="4" max="16384" width="9.140625" style="1"/>
  </cols>
  <sheetData>
    <row r="1" spans="1:3" ht="39" customHeight="1" x14ac:dyDescent="0.2">
      <c r="A1" s="118" t="s">
        <v>144</v>
      </c>
      <c r="B1" s="118"/>
      <c r="C1" s="118"/>
    </row>
    <row r="2" spans="1:3" ht="60" customHeight="1" x14ac:dyDescent="0.2">
      <c r="A2" s="18" t="s">
        <v>93</v>
      </c>
      <c r="B2" s="77" t="s">
        <v>140</v>
      </c>
      <c r="C2" s="19" t="s">
        <v>145</v>
      </c>
    </row>
    <row r="3" spans="1:3" ht="60" customHeight="1" x14ac:dyDescent="0.2">
      <c r="A3" s="16" t="s">
        <v>155</v>
      </c>
      <c r="B3" s="93" t="str">
        <f>IF(SUM('Checklist - ATIPPA'!F15:F1011)=0,"N/A",IF(AND(TRIM('Checklist - ATIPPA'!B64)&lt;&gt;"",TRIM('Checklist - ATIPPA'!B103)&lt;&gt;"",TRIM('Checklist - ATIPPA'!B142)&lt;&gt;""),"NO","YES"))</f>
        <v>N/A</v>
      </c>
      <c r="C3" s="92" t="str">
        <f>IF(SUM('Checklist - ATIPPA'!F15:F1011)=0,"CHECKLIST IS BLANK - IGNORE ANY MESSAGES BELOW.",IF(B3="NO","You have stated that this project does not deal with personal information.  Please verify. If so, you may ignore the messages below.","Project is subject to privacy legislation. Review the messages below."))</f>
        <v>CHECKLIST IS BLANK - IGNORE ANY MESSAGES BELOW.</v>
      </c>
    </row>
    <row r="4" spans="1:3" ht="60" customHeight="1" x14ac:dyDescent="0.2">
      <c r="A4" s="16" t="s">
        <v>258</v>
      </c>
      <c r="B4" s="94" t="e">
        <f>IF(B3="N/A",NA(),Scoring!B4)</f>
        <v>#N/A</v>
      </c>
      <c r="C4" s="16" t="e">
        <f>IF(B4&gt;=0.75,"Overall ATIPP compliance posture is good, although there may be specific risk areas to address.",IF(B4&lt;0.5,"There is a significant risk of ATIPP non-compliance. Immediate action to reduce risk is required.","Mitigating factors compensate for some ATIPP risks identified, but significant risks remain."))</f>
        <v>#N/A</v>
      </c>
    </row>
    <row r="5" spans="1:3" ht="60" customHeight="1" x14ac:dyDescent="0.2">
      <c r="A5" s="16" t="s">
        <v>254</v>
      </c>
      <c r="B5" s="78" t="e">
        <f>IF(B3="N/A",NA(),Scoring!B5)</f>
        <v>#N/A</v>
      </c>
      <c r="C5" s="16" t="e">
        <f>IF(B6&gt;=B5,"Risk reducing items equal or outnumber risk items, but risk items should still be addressed.","Risk items outnumber risk reducing items - additional privacy protection measures may be required.")</f>
        <v>#N/A</v>
      </c>
    </row>
    <row r="6" spans="1:3" ht="60" customHeight="1" x14ac:dyDescent="0.2">
      <c r="A6" s="16" t="str">
        <f>Scoring!A6</f>
        <v>Number of risk-reducing items:</v>
      </c>
      <c r="B6" s="78" t="e">
        <f>IF(B3="N/A",NA(),Scoring!B6)</f>
        <v>#N/A</v>
      </c>
      <c r="C6" s="16" t="s">
        <v>259</v>
      </c>
    </row>
    <row r="7" spans="1:3" ht="60" customHeight="1" x14ac:dyDescent="0.2">
      <c r="A7" s="17" t="s">
        <v>143</v>
      </c>
      <c r="B7" s="79" t="e">
        <f>IF(B3="N/A",NA(),IF(TRIM(Approval!A14)&lt;&gt;"","YES","NO"))</f>
        <v>#N/A</v>
      </c>
      <c r="C7" s="15" t="str">
        <f>IF(Approval!A14="","OK","Conditions have been attached to the approval of this checklist. Ensure that those conditions are met.")</f>
        <v>OK</v>
      </c>
    </row>
    <row r="8" spans="1:3" ht="60" customHeight="1" x14ac:dyDescent="0.2">
      <c r="A8" s="16" t="s">
        <v>154</v>
      </c>
      <c r="B8" s="80" t="e">
        <f>IF(B3="N/A",NA(),IF(OR(TRIM(Scoring!B5)&lt;10,TRIM(Scoring!B4)&gt;0),"NO","YES. Please review this finding with the Office of the IAPP Coordinator."))</f>
        <v>#N/A</v>
      </c>
      <c r="C8" s="1" t="e">
        <f>IF(B8="YES","Your overall score and/or number of risk factors have exceeded PIA thresholds. PIA RECOMMENDED.","If a PIA is recommended in any of the items below, you should do one.  If not, you may not need a PIA, but you should consider one if you have any doubts about compliance with privacy provisions of the ATIPP Act.")</f>
        <v>#N/A</v>
      </c>
    </row>
    <row r="9" spans="1:3" ht="60" customHeight="1" x14ac:dyDescent="0.2">
      <c r="A9" s="1" t="s">
        <v>146</v>
      </c>
      <c r="B9" s="80" t="e">
        <f>IF(B3="N/A",NA(),IF(OR(TRIM('Checklist - ATIPPA'!B292)&lt;&gt;"",TRIM('Checklist - ATIPPA'!B293)&lt;&gt;"",TRIM('Checklist - ATIPPA'!B294)&lt;&gt;""),"YES","NO"))</f>
        <v>#N/A</v>
      </c>
      <c r="C9" s="16" t="e">
        <f>IF(B9="NO","No PIA is planned.  Reconsider if any item on this page shows that a PIA is recommended or required.","OK")</f>
        <v>#N/A</v>
      </c>
    </row>
    <row r="10" spans="1:3" ht="60" customHeight="1" x14ac:dyDescent="0.2">
      <c r="A10" s="16" t="s">
        <v>250</v>
      </c>
      <c r="B10" s="80" t="e">
        <f>IF(B3="N/A",NA(),SUM('Checklist - ATIPPA'!G150:G263))</f>
        <v>#N/A</v>
      </c>
      <c r="C10" s="1" t="e">
        <f>IF(B10&lt;2,"OK","The project directly involves multiple business units in the University.  Such projects carry increased privacy risks.  If the project has potential impacts on very many business units, a PIA should be considered.")</f>
        <v>#N/A</v>
      </c>
    </row>
    <row r="11" spans="1:3" ht="60" customHeight="1" x14ac:dyDescent="0.2">
      <c r="A11" s="16" t="s">
        <v>213</v>
      </c>
      <c r="B11" s="80" t="e">
        <f>IF(B3="N/A",NA(),IF(OR(TRIM('Checklist - ATIPPA'!B274)&lt;&gt;"",TRIM('Checklist - ATIPPA'!B275)&lt;&gt;"",TRIM('Checklist - ATIPPA'!B276)&lt;&gt;""),"YES","NO"))</f>
        <v>#N/A</v>
      </c>
      <c r="C11" s="16" t="e">
        <f>IF(B11="NO","OK","Larger projects carry higher privacy risks. A PIA may be indicated.")</f>
        <v>#N/A</v>
      </c>
    </row>
    <row r="12" spans="1:3" ht="60" customHeight="1" x14ac:dyDescent="0.2">
      <c r="A12" s="16" t="s">
        <v>214</v>
      </c>
      <c r="B12" s="80" t="e">
        <f>IF(B3="N/A",NA(),IF(OR(TRIM('Checklist - ATIPPA'!B276)&lt;&gt;""),"YES","NO"))</f>
        <v>#N/A</v>
      </c>
      <c r="C12" s="16" t="e">
        <f>IF(B12="YES","Very large projects carry higher privacy risks. A PIA is recommended.","OK")</f>
        <v>#N/A</v>
      </c>
    </row>
    <row r="13" spans="1:3" ht="60" customHeight="1" x14ac:dyDescent="0.2">
      <c r="A13" s="16" t="s">
        <v>253</v>
      </c>
      <c r="B13" s="80" t="e">
        <f>IF(B3="N/A",NA(),IF(OR(TRIM('Checklist - ATIPPA'!#REF!)&lt;&gt;"", TRIM('Checklist - ATIPPA'!#REF!)&lt;&gt;""),"NO","YES"))</f>
        <v>#N/A</v>
      </c>
      <c r="C13" s="16" t="e">
        <f>IF(B13="NO","You may wish to discuss this project with the IAPP coordinator, especially if results indicate that a PIA may or will be required.","OK")</f>
        <v>#N/A</v>
      </c>
    </row>
    <row r="14" spans="1:3" ht="60" customHeight="1" x14ac:dyDescent="0.2">
      <c r="A14" s="1" t="s">
        <v>109</v>
      </c>
      <c r="B14" s="80" t="e">
        <f>IF(B3="N/A",NA(),IF(OR(TRIM('Checklist - ATIPPA'!B280)&lt;&gt;"",TRIM('Checklist - ATIPPA'!B282)&lt;&gt;""),"YES","NO"))</f>
        <v>#N/A</v>
      </c>
      <c r="C14" s="16" t="e">
        <f>IF(B14="YES","Project may involve outsourcing of functions related to personal information collection, use or disclosure. Outsourcing projects involve higher privacy risks and raise contractual issues.  PIA RECOMMENDED.","OK")</f>
        <v>#N/A</v>
      </c>
    </row>
    <row r="15" spans="1:3" ht="60" customHeight="1" x14ac:dyDescent="0.2">
      <c r="A15" s="1" t="s">
        <v>110</v>
      </c>
      <c r="B15" s="80" t="e">
        <f>IF(B3="N/A",NA(),IF(B3="NO","N/A",IF(AND(TRIM('Checklist - ATIPPA'!B341)&lt;&gt;"",TRIM('Checklist - ATIPPA'!B348)&lt;&gt;"",TRIM('Checklist - ATIPPA'!B354)&lt;&gt;""),"YES","NO")))</f>
        <v>#N/A</v>
      </c>
      <c r="C15" s="16" t="e">
        <f>IF(B15="NO","Privacy is dependent upon adequate security.  Please ensure that all necessary security measures have been taken and that security personnel are involved in determining what measures are necessary, as appropriate.","OK")</f>
        <v>#N/A</v>
      </c>
    </row>
    <row r="16" spans="1:3" ht="60" customHeight="1" x14ac:dyDescent="0.2">
      <c r="A16" s="1" t="s">
        <v>147</v>
      </c>
      <c r="B16" s="80" t="e">
        <f>IF(B3="N/A",NA(),IF(OR(TRIM('Checklist - ATIPPA'!B49)&lt;&gt;"",TRIM('Checklist - ATIPPA'!B50)&lt;&gt;"",TRIM('Checklist - ATIPPA'!B51)&lt;&gt;"",TRIM('Checklist - ATIPPA'!B52)&lt;&gt;"",TRIM('Checklist - ATIPPA'!B31)&lt;&gt;""),"YES","NO"))</f>
        <v>#N/A</v>
      </c>
      <c r="C16" s="16" t="str">
        <f>IF(OR('Checklist - ATIPPA'!B49&lt;&gt;"",'Checklist - ATIPPA'!B50&lt;&gt;"",'Checklist - ATIPPA'!B51&lt;&gt;"",'Checklist - ATIPPA'!B52&lt;&gt;"",'Checklist - ATIPPA'!B31&lt;&gt;""),"Critical identifiers are being collected.  PIA RECOMMENDED.","OK")</f>
        <v>OK</v>
      </c>
    </row>
    <row r="17" spans="1:3" ht="60" customHeight="1" x14ac:dyDescent="0.2">
      <c r="A17" s="1" t="s">
        <v>148</v>
      </c>
      <c r="B17" s="80" t="e">
        <f>IF(B3="N/A",NA(),IF(OR(TRIM('Checklist - ATIPPA'!B127)&lt;&gt;"",TRIM('Checklist - ATIPPA'!B128)&lt;&gt;"",TRIM('Checklist - ATIPPA'!B129)&lt;&gt;"",TRIM('Checklist - ATIPPA'!B130)&lt;&gt;"",TRIM('Checklist - ATIPPA'!B109)&lt;&gt;""),"YES","NO"))</f>
        <v>#N/A</v>
      </c>
      <c r="C17" s="16" t="e">
        <f>IF(B17="YES","Critical identifiers are being disclosed.  PIA REQUIRED.","OK")</f>
        <v>#N/A</v>
      </c>
    </row>
    <row r="18" spans="1:3" ht="60" customHeight="1" x14ac:dyDescent="0.2">
      <c r="A18" s="16" t="s">
        <v>247</v>
      </c>
      <c r="B18" s="80" t="e">
        <f>IF(B3="N/A",NA(),IF(SUM('Checklist - ATIPPA'!F379:F395)&lt;&gt;0,"YES","NO"))</f>
        <v>#N/A</v>
      </c>
      <c r="C18" s="1" t="e">
        <f>IF(B18="YES","You will be using one or more authorized but unusual disclosure purposes on a regular basis.  This should be discussed with the IAPP Coordinator.","OK")</f>
        <v>#N/A</v>
      </c>
    </row>
    <row r="19" spans="1:3" ht="60" customHeight="1" x14ac:dyDescent="0.2">
      <c r="A19" s="16" t="s">
        <v>248</v>
      </c>
      <c r="B19" s="80" t="e">
        <f>IF(B3="N/A",NA(),IF(AND(0&lt;SUM('Checklist - CSA Code'!F6:F99)&lt;39,SUM('Checklist - CSA Code'!F75:F77)=0),"NO","OK"))</f>
        <v>#N/A</v>
      </c>
      <c r="C19" s="1" t="e">
        <f>IF(B19&lt;&gt;"OK","You may not be in full compliance with the CSA Model Code.  You should discuss this with the IAPP Coordinator.","OK")</f>
        <v>#N/A</v>
      </c>
    </row>
  </sheetData>
  <sheetProtection sheet="1" objects="1" scenarios="1" selectLockedCells="1"/>
  <customSheetViews>
    <customSheetView guid="{B4D96C8A-3B9A-4675-AC6B-3980997E2F97}" showGridLines="0" showRowCol="0" fitToPage="1">
      <selection activeCell="B5" sqref="B5"/>
      <pageMargins left="0.74803149606299213" right="0.74803149606299213" top="0.98425196850393704" bottom="0.98425196850393704" header="0.51181102362204722" footer="0.51181102362204722"/>
      <pageSetup scale="81" fitToHeight="0" orientation="portrait" r:id="rId1"/>
      <headerFooter alignWithMargins="0"/>
    </customSheetView>
    <customSheetView guid="{FAA723AE-9154-498D-AA4B-326341D69847}" showGridLines="0" showRowCol="0" fitToPage="1">
      <selection activeCell="B5" sqref="B5"/>
      <pageMargins left="0.74803149606299213" right="0.74803149606299213" top="0.98425196850393704" bottom="0.98425196850393704" header="0.51181102362204722" footer="0.51181102362204722"/>
      <pageSetup scale="81" fitToHeight="0" orientation="portrait" r:id="rId2"/>
      <headerFooter alignWithMargins="0"/>
    </customSheetView>
  </customSheetViews>
  <mergeCells count="1">
    <mergeCell ref="A1:C1"/>
  </mergeCells>
  <phoneticPr fontId="5" type="noConversion"/>
  <pageMargins left="0.74803149606299213" right="0.74803149606299213" top="0.98425196850393704" bottom="0.98425196850393704" header="0.51181102362204722" footer="0.51181102362204722"/>
  <pageSetup scale="81" fitToHeight="0"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showRowColHeaders="0" workbookViewId="0">
      <selection activeCell="C4" sqref="C4"/>
    </sheetView>
  </sheetViews>
  <sheetFormatPr defaultRowHeight="12.75" x14ac:dyDescent="0.2"/>
  <cols>
    <col min="1" max="1" width="9.140625" style="22"/>
    <col min="2" max="2" width="91.7109375" style="20" customWidth="1"/>
    <col min="3" max="16384" width="9.140625" style="21"/>
  </cols>
  <sheetData>
    <row r="1" spans="1:2" ht="20.25" x14ac:dyDescent="0.3">
      <c r="A1" s="119" t="s">
        <v>111</v>
      </c>
      <c r="B1" s="119"/>
    </row>
    <row r="3" spans="1:2" x14ac:dyDescent="0.2">
      <c r="A3" s="22">
        <v>1</v>
      </c>
      <c r="B3" s="20" t="s">
        <v>149</v>
      </c>
    </row>
    <row r="4" spans="1:2" ht="63.75" x14ac:dyDescent="0.2">
      <c r="A4" s="22">
        <v>2</v>
      </c>
      <c r="B4" s="20" t="s">
        <v>150</v>
      </c>
    </row>
    <row r="5" spans="1:2" ht="25.5" x14ac:dyDescent="0.2">
      <c r="A5" s="22">
        <v>3</v>
      </c>
      <c r="B5" s="23" t="s">
        <v>151</v>
      </c>
    </row>
    <row r="7" spans="1:2" ht="38.25" x14ac:dyDescent="0.2">
      <c r="A7" s="24" t="s">
        <v>136</v>
      </c>
      <c r="B7" s="20" t="s">
        <v>137</v>
      </c>
    </row>
  </sheetData>
  <sheetProtection sheet="1" objects="1" scenarios="1" selectLockedCells="1"/>
  <customSheetViews>
    <customSheetView guid="{B4D96C8A-3B9A-4675-AC6B-3980997E2F97}" showGridLines="0" showRowCol="0">
      <selection activeCell="C4" sqref="C4"/>
      <pageMargins left="0.75" right="0.75" top="1" bottom="1" header="0.5" footer="0.5"/>
      <pageSetup scale="95" orientation="portrait" horizontalDpi="300" verticalDpi="300" r:id="rId1"/>
      <headerFooter alignWithMargins="0"/>
    </customSheetView>
    <customSheetView guid="{FAA723AE-9154-498D-AA4B-326341D69847}" showGridLines="0" showRowCol="0">
      <selection activeCell="C4" sqref="C4"/>
      <pageMargins left="0.75" right="0.75" top="1" bottom="1" header="0.5" footer="0.5"/>
      <pageSetup scale="95" orientation="portrait" horizontalDpi="300" verticalDpi="300" r:id="rId2"/>
      <headerFooter alignWithMargins="0"/>
    </customSheetView>
  </customSheetViews>
  <mergeCells count="1">
    <mergeCell ref="A1:B1"/>
  </mergeCells>
  <phoneticPr fontId="5" type="noConversion"/>
  <pageMargins left="0.75" right="0.75" top="1" bottom="1" header="0.5" footer="0.5"/>
  <pageSetup scale="95"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Checklist - ATIPPA</vt:lpstr>
      <vt:lpstr>Checklist - CSA Code</vt:lpstr>
      <vt:lpstr>Approval</vt:lpstr>
      <vt:lpstr>Scoring</vt:lpstr>
      <vt:lpstr>Warnings</vt:lpstr>
      <vt:lpstr>Notes</vt:lpstr>
      <vt:lpstr>'Checklist - ATIPPA'!Print_Titles</vt:lpstr>
    </vt:vector>
  </TitlesOfParts>
  <Company>Excela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Excela Associates</dc:creator>
  <cp:lastModifiedBy>Thorne, Rosemary</cp:lastModifiedBy>
  <cp:lastPrinted>2014-05-15T13:11:13Z</cp:lastPrinted>
  <dcterms:created xsi:type="dcterms:W3CDTF">2006-09-17T20:55:40Z</dcterms:created>
  <dcterms:modified xsi:type="dcterms:W3CDTF">2016-09-08T14:35:58Z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